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p2039\Desktop\thesis\"/>
    </mc:Choice>
  </mc:AlternateContent>
  <xr:revisionPtr revIDLastSave="0" documentId="13_ncr:1_{13EB1E9C-39BF-43F9-9547-CE85D464E789}" xr6:coauthVersionLast="47" xr6:coauthVersionMax="47" xr10:uidLastSave="{00000000-0000-0000-0000-000000000000}"/>
  <bookViews>
    <workbookView xWindow="-120" yWindow="-120" windowWidth="29040" windowHeight="15720" xr2:uid="{8C318BDF-5859-453A-A81E-37F41CE0910B}"/>
  </bookViews>
  <sheets>
    <sheet name="Data" sheetId="2" r:id="rId1"/>
  </sheets>
  <definedNames>
    <definedName name="_xlnm.Print_Area" localSheetId="0">Data!$A:$O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5" i="2" l="1"/>
  <c r="W64" i="2"/>
  <c r="W63" i="2"/>
  <c r="W62" i="2"/>
  <c r="W61" i="2"/>
  <c r="W60" i="2"/>
  <c r="W59" i="2"/>
  <c r="W58" i="2"/>
  <c r="W57" i="2"/>
  <c r="W56" i="2"/>
  <c r="W55" i="2"/>
  <c r="W54" i="2"/>
  <c r="W53" i="2"/>
  <c r="W52" i="2"/>
  <c r="W51" i="2"/>
  <c r="W50" i="2"/>
  <c r="W49" i="2"/>
  <c r="W48" i="2"/>
  <c r="W47" i="2"/>
  <c r="W46" i="2"/>
  <c r="W42" i="2"/>
  <c r="S65" i="2"/>
  <c r="Q65" i="2"/>
  <c r="S64" i="2"/>
  <c r="R64" i="2"/>
  <c r="Q64" i="2"/>
  <c r="S63" i="2"/>
  <c r="R63" i="2"/>
  <c r="Q63" i="2"/>
  <c r="S62" i="2"/>
  <c r="R62" i="2"/>
  <c r="Q62" i="2"/>
  <c r="S61" i="2"/>
  <c r="R61" i="2"/>
  <c r="Q61" i="2"/>
  <c r="S60" i="2"/>
  <c r="R60" i="2"/>
  <c r="Q60" i="2"/>
  <c r="S59" i="2"/>
  <c r="R59" i="2"/>
  <c r="Q59" i="2"/>
  <c r="S58" i="2"/>
  <c r="R58" i="2"/>
  <c r="Q58" i="2"/>
  <c r="S57" i="2"/>
  <c r="R57" i="2"/>
  <c r="Q57" i="2"/>
  <c r="S56" i="2"/>
  <c r="R56" i="2"/>
  <c r="Q56" i="2"/>
  <c r="S55" i="2"/>
  <c r="R55" i="2"/>
  <c r="Q55" i="2"/>
  <c r="S54" i="2"/>
  <c r="R54" i="2"/>
  <c r="Q54" i="2"/>
  <c r="S53" i="2"/>
  <c r="R53" i="2"/>
  <c r="Q53" i="2"/>
  <c r="S52" i="2"/>
  <c r="R52" i="2"/>
  <c r="Q52" i="2"/>
  <c r="S51" i="2"/>
  <c r="R51" i="2"/>
  <c r="Q51" i="2"/>
  <c r="S50" i="2"/>
  <c r="R50" i="2"/>
  <c r="Q50" i="2"/>
  <c r="S49" i="2"/>
  <c r="R49" i="2"/>
  <c r="Q49" i="2"/>
  <c r="S48" i="2"/>
  <c r="R48" i="2"/>
  <c r="Q48" i="2"/>
  <c r="S47" i="2"/>
  <c r="R47" i="2"/>
  <c r="Q47" i="2"/>
  <c r="S46" i="2"/>
  <c r="R46" i="2"/>
  <c r="Q46" i="2"/>
  <c r="S45" i="2"/>
  <c r="W45" i="2" s="1"/>
  <c r="R45" i="2"/>
  <c r="Q45" i="2"/>
  <c r="S44" i="2"/>
  <c r="W44" i="2" s="1"/>
  <c r="R44" i="2"/>
  <c r="Q44" i="2"/>
  <c r="S43" i="2"/>
  <c r="W43" i="2" s="1"/>
  <c r="R43" i="2"/>
  <c r="Q43" i="2"/>
  <c r="S42" i="2"/>
  <c r="R42" i="2"/>
  <c r="Q42" i="2"/>
  <c r="AR41" i="2"/>
  <c r="AK41" i="2"/>
  <c r="S41" i="2"/>
  <c r="W41" i="2" s="1"/>
  <c r="R41" i="2"/>
  <c r="V41" i="2" s="1"/>
  <c r="Q41" i="2"/>
  <c r="AR35" i="2"/>
  <c r="AR2" i="2"/>
  <c r="AR8" i="2"/>
  <c r="AK8" i="2"/>
  <c r="Q32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9" i="2"/>
  <c r="Q8" i="2"/>
  <c r="U8" i="2" s="1"/>
  <c r="S32" i="2"/>
  <c r="W32" i="2" s="1"/>
  <c r="S10" i="2"/>
  <c r="S11" i="2"/>
  <c r="S12" i="2"/>
  <c r="S13" i="2"/>
  <c r="W13" i="2" s="1"/>
  <c r="S14" i="2"/>
  <c r="W14" i="2" s="1"/>
  <c r="S15" i="2"/>
  <c r="W15" i="2" s="1"/>
  <c r="S16" i="2"/>
  <c r="W16" i="2" s="1"/>
  <c r="S17" i="2"/>
  <c r="W17" i="2" s="1"/>
  <c r="S18" i="2"/>
  <c r="W18" i="2" s="1"/>
  <c r="S19" i="2"/>
  <c r="W19" i="2" s="1"/>
  <c r="S20" i="2"/>
  <c r="W20" i="2" s="1"/>
  <c r="S21" i="2"/>
  <c r="W21" i="2" s="1"/>
  <c r="S22" i="2"/>
  <c r="W22" i="2" s="1"/>
  <c r="S23" i="2"/>
  <c r="W23" i="2" s="1"/>
  <c r="S24" i="2"/>
  <c r="W24" i="2" s="1"/>
  <c r="S25" i="2"/>
  <c r="W25" i="2" s="1"/>
  <c r="S26" i="2"/>
  <c r="W26" i="2" s="1"/>
  <c r="S27" i="2"/>
  <c r="W27" i="2" s="1"/>
  <c r="S28" i="2"/>
  <c r="W28" i="2" s="1"/>
  <c r="S29" i="2"/>
  <c r="W29" i="2" s="1"/>
  <c r="S30" i="2"/>
  <c r="W30" i="2" s="1"/>
  <c r="S31" i="2"/>
  <c r="W31" i="2" s="1"/>
  <c r="S9" i="2"/>
  <c r="S8" i="2"/>
  <c r="W8" i="2" s="1"/>
  <c r="R9" i="2"/>
  <c r="R10" i="2"/>
  <c r="V10" i="2" s="1"/>
  <c r="R11" i="2"/>
  <c r="R12" i="2"/>
  <c r="V12" i="2" s="1"/>
  <c r="R13" i="2"/>
  <c r="V13" i="2" s="1"/>
  <c r="R14" i="2"/>
  <c r="V14" i="2" s="1"/>
  <c r="R8" i="2"/>
  <c r="V8" i="2" s="1"/>
  <c r="R32" i="2"/>
  <c r="V32" i="2" s="1"/>
  <c r="R15" i="2"/>
  <c r="V15" i="2" s="1"/>
  <c r="R16" i="2"/>
  <c r="V16" i="2" s="1"/>
  <c r="R17" i="2"/>
  <c r="V17" i="2" s="1"/>
  <c r="R18" i="2"/>
  <c r="V18" i="2" s="1"/>
  <c r="R19" i="2"/>
  <c r="V19" i="2" s="1"/>
  <c r="R20" i="2"/>
  <c r="V20" i="2" s="1"/>
  <c r="R21" i="2"/>
  <c r="V21" i="2" s="1"/>
  <c r="R22" i="2"/>
  <c r="V22" i="2" s="1"/>
  <c r="R23" i="2"/>
  <c r="V23" i="2" s="1"/>
  <c r="R24" i="2"/>
  <c r="V24" i="2" s="1"/>
  <c r="R25" i="2"/>
  <c r="V25" i="2" s="1"/>
  <c r="R26" i="2"/>
  <c r="V26" i="2" s="1"/>
  <c r="R27" i="2"/>
  <c r="V27" i="2" s="1"/>
  <c r="R28" i="2"/>
  <c r="V28" i="2" s="1"/>
  <c r="R29" i="2"/>
  <c r="V29" i="2" s="1"/>
  <c r="R30" i="2"/>
  <c r="V30" i="2" s="1"/>
  <c r="R31" i="2"/>
  <c r="V31" i="2" s="1"/>
  <c r="R65" i="2" l="1"/>
  <c r="V65" i="2" s="1"/>
  <c r="U47" i="2"/>
  <c r="V45" i="2"/>
  <c r="V44" i="2"/>
  <c r="V55" i="2"/>
  <c r="AD55" i="2" s="1" a="1"/>
  <c r="AD55" i="2" s="1"/>
  <c r="AK55" i="2" s="1"/>
  <c r="AR55" i="2" s="1"/>
  <c r="V48" i="2"/>
  <c r="V52" i="2"/>
  <c r="V56" i="2"/>
  <c r="V60" i="2"/>
  <c r="V64" i="2"/>
  <c r="Y64" i="2" s="1" a="1"/>
  <c r="Y64" i="2" s="1"/>
  <c r="AF64" i="2" s="1"/>
  <c r="AM64" i="2" s="1"/>
  <c r="V43" i="2"/>
  <c r="V47" i="2"/>
  <c r="AA47" i="2" s="1" a="1"/>
  <c r="AA47" i="2" s="1"/>
  <c r="AH47" i="2" s="1"/>
  <c r="AO47" i="2" s="1"/>
  <c r="V51" i="2"/>
  <c r="V59" i="2"/>
  <c r="V63" i="2"/>
  <c r="V42" i="2"/>
  <c r="V46" i="2"/>
  <c r="Y46" i="2" s="1" a="1"/>
  <c r="Y46" i="2" s="1"/>
  <c r="AF46" i="2" s="1"/>
  <c r="AM46" i="2" s="1"/>
  <c r="V50" i="2"/>
  <c r="V54" i="2"/>
  <c r="V58" i="2"/>
  <c r="V62" i="2"/>
  <c r="AD62" i="2" s="1" a="1"/>
  <c r="AD62" i="2" s="1"/>
  <c r="AK62" i="2" s="1"/>
  <c r="AR62" i="2" s="1"/>
  <c r="V49" i="2"/>
  <c r="V53" i="2"/>
  <c r="V57" i="2"/>
  <c r="V61" i="2"/>
  <c r="U42" i="2"/>
  <c r="U46" i="2"/>
  <c r="U54" i="2"/>
  <c r="U58" i="2"/>
  <c r="AA58" i="2" s="1" a="1"/>
  <c r="AA58" i="2" s="1"/>
  <c r="AH58" i="2" s="1"/>
  <c r="AO58" i="2" s="1"/>
  <c r="U62" i="2"/>
  <c r="U43" i="2"/>
  <c r="AA43" i="2" s="1" a="1"/>
  <c r="AA43" i="2" s="1"/>
  <c r="AH43" i="2" s="1"/>
  <c r="AO43" i="2" s="1"/>
  <c r="U45" i="2"/>
  <c r="AD45" i="2" s="1" a="1"/>
  <c r="AD45" i="2" s="1"/>
  <c r="AK45" i="2" s="1"/>
  <c r="AR45" i="2" s="1"/>
  <c r="U49" i="2"/>
  <c r="Y49" i="2" s="1" a="1"/>
  <c r="Y49" i="2" s="1"/>
  <c r="U53" i="2"/>
  <c r="AA53" i="2" s="1" a="1"/>
  <c r="AA53" i="2" s="1"/>
  <c r="AH53" i="2" s="1"/>
  <c r="AO53" i="2" s="1"/>
  <c r="U57" i="2"/>
  <c r="AA57" i="2" s="1" a="1"/>
  <c r="AA57" i="2" s="1"/>
  <c r="AH57" i="2" s="1"/>
  <c r="AO57" i="2" s="1"/>
  <c r="U61" i="2"/>
  <c r="AA61" i="2" s="1" a="1"/>
  <c r="AA61" i="2" s="1"/>
  <c r="AH61" i="2" s="1"/>
  <c r="AO61" i="2" s="1"/>
  <c r="U65" i="2"/>
  <c r="U44" i="2"/>
  <c r="Y44" i="2" s="1" a="1"/>
  <c r="Y44" i="2" s="1"/>
  <c r="U48" i="2"/>
  <c r="U52" i="2"/>
  <c r="AD52" i="2" s="1" a="1"/>
  <c r="AD52" i="2" s="1"/>
  <c r="AK52" i="2" s="1"/>
  <c r="AR52" i="2" s="1"/>
  <c r="U56" i="2"/>
  <c r="Y56" i="2" s="1" a="1"/>
  <c r="Y56" i="2" s="1"/>
  <c r="AB56" i="2" s="1"/>
  <c r="AI56" i="2" s="1"/>
  <c r="AP56" i="2" s="1"/>
  <c r="U55" i="2"/>
  <c r="U63" i="2"/>
  <c r="AD63" i="2" s="1" a="1"/>
  <c r="AD63" i="2" s="1"/>
  <c r="AK63" i="2" s="1"/>
  <c r="AR63" i="2" s="1"/>
  <c r="U59" i="2"/>
  <c r="U51" i="2"/>
  <c r="U64" i="2"/>
  <c r="U50" i="2"/>
  <c r="U41" i="2"/>
  <c r="AA41" i="2" s="1" a="1"/>
  <c r="AA41" i="2" s="1"/>
  <c r="AH41" i="2" s="1"/>
  <c r="AO41" i="2" s="1"/>
  <c r="U60" i="2"/>
  <c r="W11" i="2"/>
  <c r="U30" i="2"/>
  <c r="AD30" i="2" s="1" a="1"/>
  <c r="AD30" i="2" s="1"/>
  <c r="AK30" i="2" s="1"/>
  <c r="AR30" i="2" s="1"/>
  <c r="U12" i="2"/>
  <c r="U28" i="2"/>
  <c r="U26" i="2"/>
  <c r="Y26" i="2" s="1" a="1"/>
  <c r="Y26" i="2" s="1"/>
  <c r="U22" i="2"/>
  <c r="Y22" i="2" s="1" a="1"/>
  <c r="Y22" i="2" s="1"/>
  <c r="U18" i="2"/>
  <c r="AA18" i="2" s="1" a="1"/>
  <c r="AA18" i="2" s="1"/>
  <c r="AH18" i="2" s="1"/>
  <c r="AO18" i="2" s="1"/>
  <c r="U14" i="2"/>
  <c r="Y14" i="2" s="1" a="1"/>
  <c r="Y14" i="2" s="1"/>
  <c r="U10" i="2"/>
  <c r="U32" i="2"/>
  <c r="AD32" i="2" s="1" a="1"/>
  <c r="AD32" i="2" s="1"/>
  <c r="AK32" i="2" s="1"/>
  <c r="AR32" i="2" s="1"/>
  <c r="U9" i="2"/>
  <c r="U24" i="2"/>
  <c r="Y24" i="2" s="1" a="1"/>
  <c r="Y24" i="2" s="1"/>
  <c r="U20" i="2"/>
  <c r="Y20" i="2" s="1" a="1"/>
  <c r="Y20" i="2" s="1"/>
  <c r="U16" i="2"/>
  <c r="Y16" i="2" s="1" a="1"/>
  <c r="Y16" i="2" s="1"/>
  <c r="AA62" i="2" a="1"/>
  <c r="AA62" i="2" s="1"/>
  <c r="AH62" i="2" s="1"/>
  <c r="AO62" i="2" s="1"/>
  <c r="Y42" i="2" a="1"/>
  <c r="Y42" i="2" s="1"/>
  <c r="Y43" i="2" a="1"/>
  <c r="Y43" i="2" s="1"/>
  <c r="AD43" i="2" a="1"/>
  <c r="AD43" i="2" s="1"/>
  <c r="AK43" i="2" s="1"/>
  <c r="AR43" i="2" s="1"/>
  <c r="AA44" i="2" a="1"/>
  <c r="AA44" i="2" s="1"/>
  <c r="AH44" i="2" s="1"/>
  <c r="AO44" i="2" s="1"/>
  <c r="AD42" i="2" a="1"/>
  <c r="AD42" i="2" s="1"/>
  <c r="AK42" i="2" s="1"/>
  <c r="AR42" i="2" s="1"/>
  <c r="AA42" i="2" a="1"/>
  <c r="AA42" i="2" s="1"/>
  <c r="AH42" i="2" s="1"/>
  <c r="AO42" i="2" s="1"/>
  <c r="Y47" i="2" a="1"/>
  <c r="Y47" i="2" s="1"/>
  <c r="Y58" i="2" a="1"/>
  <c r="Y58" i="2" s="1"/>
  <c r="AA63" i="2" a="1"/>
  <c r="AA63" i="2" s="1"/>
  <c r="AH63" i="2" s="1"/>
  <c r="AO63" i="2" s="1"/>
  <c r="V11" i="2"/>
  <c r="W9" i="2"/>
  <c r="W12" i="2"/>
  <c r="U29" i="2"/>
  <c r="Y29" i="2" s="1" a="1"/>
  <c r="Y29" i="2" s="1"/>
  <c r="U25" i="2"/>
  <c r="Y25" i="2" s="1" a="1"/>
  <c r="Y25" i="2" s="1"/>
  <c r="U21" i="2"/>
  <c r="Y21" i="2" s="1" a="1"/>
  <c r="Y21" i="2" s="1"/>
  <c r="U17" i="2"/>
  <c r="AD17" i="2" s="1" a="1"/>
  <c r="AD17" i="2" s="1"/>
  <c r="AK17" i="2" s="1"/>
  <c r="AR17" i="2" s="1"/>
  <c r="U13" i="2"/>
  <c r="Y13" i="2" s="1" a="1"/>
  <c r="Y13" i="2" s="1"/>
  <c r="V9" i="2"/>
  <c r="W10" i="2"/>
  <c r="U31" i="2"/>
  <c r="AD31" i="2" s="1" a="1"/>
  <c r="AD31" i="2" s="1"/>
  <c r="AK31" i="2" s="1"/>
  <c r="AR31" i="2" s="1"/>
  <c r="U27" i="2"/>
  <c r="AD27" i="2" s="1" a="1"/>
  <c r="AD27" i="2" s="1"/>
  <c r="AK27" i="2" s="1"/>
  <c r="AR27" i="2" s="1"/>
  <c r="U23" i="2"/>
  <c r="AD23" i="2" s="1" a="1"/>
  <c r="AD23" i="2" s="1"/>
  <c r="AK23" i="2" s="1"/>
  <c r="AR23" i="2" s="1"/>
  <c r="U19" i="2"/>
  <c r="Y19" i="2" s="1" a="1"/>
  <c r="Y19" i="2" s="1"/>
  <c r="U15" i="2"/>
  <c r="AA15" i="2" s="1" a="1"/>
  <c r="AA15" i="2" s="1"/>
  <c r="AH15" i="2" s="1"/>
  <c r="AO15" i="2" s="1"/>
  <c r="U11" i="2"/>
  <c r="AD28" i="2" a="1"/>
  <c r="AD28" i="2" s="1"/>
  <c r="AK28" i="2" s="1"/>
  <c r="AR28" i="2" s="1"/>
  <c r="Y28" i="2" a="1"/>
  <c r="Y28" i="2" s="1"/>
  <c r="AA28" i="2" a="1"/>
  <c r="AA28" i="2" s="1"/>
  <c r="AH28" i="2" s="1"/>
  <c r="AO28" i="2" s="1"/>
  <c r="AD11" i="2" l="1" a="1"/>
  <c r="AD11" i="2" s="1"/>
  <c r="AK11" i="2" s="1"/>
  <c r="AR11" i="2" s="1"/>
  <c r="Y30" i="2" a="1"/>
  <c r="Y30" i="2" s="1"/>
  <c r="AB30" i="2" s="1"/>
  <c r="AI30" i="2" s="1"/>
  <c r="AP30" i="2" s="1"/>
  <c r="AA22" i="2" a="1"/>
  <c r="AA22" i="2" s="1"/>
  <c r="AH22" i="2" s="1"/>
  <c r="AO22" i="2" s="1"/>
  <c r="Y32" i="2" a="1"/>
  <c r="Y32" i="2" s="1"/>
  <c r="AB32" i="2" s="1"/>
  <c r="AI32" i="2" s="1"/>
  <c r="AP32" i="2" s="1"/>
  <c r="Y15" i="2" a="1"/>
  <c r="Y15" i="2" s="1"/>
  <c r="AB15" i="2" s="1"/>
  <c r="AI15" i="2" s="1"/>
  <c r="AP15" i="2" s="1"/>
  <c r="Y17" i="2" a="1"/>
  <c r="Y17" i="2" s="1"/>
  <c r="AF17" i="2" s="1"/>
  <c r="AM17" i="2" s="1"/>
  <c r="AD47" i="2" a="1"/>
  <c r="AD47" i="2" s="1"/>
  <c r="AK47" i="2" s="1"/>
  <c r="AR47" i="2" s="1"/>
  <c r="AD15" i="2" a="1"/>
  <c r="AD15" i="2" s="1"/>
  <c r="AK15" i="2" s="1"/>
  <c r="AR15" i="2" s="1"/>
  <c r="Y31" i="2" a="1"/>
  <c r="Y31" i="2" s="1"/>
  <c r="AB31" i="2" s="1"/>
  <c r="AI31" i="2" s="1"/>
  <c r="AP31" i="2" s="1"/>
  <c r="Y65" i="2" a="1"/>
  <c r="Y65" i="2" s="1"/>
  <c r="AB65" i="2" s="1"/>
  <c r="AI65" i="2" s="1"/>
  <c r="AP65" i="2" s="1"/>
  <c r="AA45" i="2" a="1"/>
  <c r="AA45" i="2" s="1"/>
  <c r="AH45" i="2" s="1"/>
  <c r="AO45" i="2" s="1"/>
  <c r="AD53" i="2" a="1"/>
  <c r="AD53" i="2" s="1"/>
  <c r="AK53" i="2" s="1"/>
  <c r="AR53" i="2" s="1"/>
  <c r="AD54" i="2" a="1"/>
  <c r="AD54" i="2" s="1"/>
  <c r="AK54" i="2" s="1"/>
  <c r="AR54" i="2" s="1"/>
  <c r="Y61" i="2" a="1"/>
  <c r="Y61" i="2" s="1"/>
  <c r="AF61" i="2" s="1"/>
  <c r="AM61" i="2" s="1"/>
  <c r="AA52" i="2" a="1"/>
  <c r="AA52" i="2" s="1"/>
  <c r="AH52" i="2" s="1"/>
  <c r="AO52" i="2" s="1"/>
  <c r="AD65" i="2" a="1"/>
  <c r="AD65" i="2" s="1"/>
  <c r="AK65" i="2" s="1"/>
  <c r="AR65" i="2" s="1"/>
  <c r="AA49" i="2" a="1"/>
  <c r="AA49" i="2" s="1"/>
  <c r="AH49" i="2" s="1"/>
  <c r="AO49" i="2" s="1"/>
  <c r="AD48" i="2" a="1"/>
  <c r="AD48" i="2" s="1"/>
  <c r="AK48" i="2" s="1"/>
  <c r="AR48" i="2" s="1"/>
  <c r="AA46" i="2" a="1"/>
  <c r="AA46" i="2" s="1"/>
  <c r="AH46" i="2" s="1"/>
  <c r="AO46" i="2" s="1"/>
  <c r="Y55" i="2" a="1"/>
  <c r="Y55" i="2" s="1"/>
  <c r="AA59" i="2" a="1"/>
  <c r="AA59" i="2" s="1"/>
  <c r="AH59" i="2" s="1"/>
  <c r="AO59" i="2" s="1"/>
  <c r="AD49" i="2" a="1"/>
  <c r="AD49" i="2" s="1"/>
  <c r="AK49" i="2" s="1"/>
  <c r="AR49" i="2" s="1"/>
  <c r="Y48" i="2" a="1"/>
  <c r="Y48" i="2" s="1"/>
  <c r="AD64" i="2" a="1"/>
  <c r="AD64" i="2" s="1"/>
  <c r="AK64" i="2" s="1"/>
  <c r="AR64" i="2" s="1"/>
  <c r="Y62" i="2" a="1"/>
  <c r="Y62" i="2" s="1"/>
  <c r="AB62" i="2" s="1"/>
  <c r="AI62" i="2" s="1"/>
  <c r="AP62" i="2" s="1"/>
  <c r="AD46" i="2" a="1"/>
  <c r="AD46" i="2" s="1"/>
  <c r="AK46" i="2" s="1"/>
  <c r="AR46" i="2" s="1"/>
  <c r="AA60" i="2" a="1"/>
  <c r="AA60" i="2" s="1"/>
  <c r="AH60" i="2" s="1"/>
  <c r="AO60" i="2" s="1"/>
  <c r="AD51" i="2" a="1"/>
  <c r="AD51" i="2" s="1"/>
  <c r="AK51" i="2" s="1"/>
  <c r="AR51" i="2" s="1"/>
  <c r="Y53" i="2" a="1"/>
  <c r="Y53" i="2" s="1"/>
  <c r="AB53" i="2" s="1"/>
  <c r="AI53" i="2" s="1"/>
  <c r="AP53" i="2" s="1"/>
  <c r="Y54" i="2" a="1"/>
  <c r="Y54" i="2" s="1"/>
  <c r="AB54" i="2" s="1"/>
  <c r="AI54" i="2" s="1"/>
  <c r="AP54" i="2" s="1"/>
  <c r="AA54" i="2" a="1"/>
  <c r="AA54" i="2" s="1"/>
  <c r="AH54" i="2" s="1"/>
  <c r="AO54" i="2" s="1"/>
  <c r="AD50" i="2" a="1"/>
  <c r="AD50" i="2" s="1"/>
  <c r="AK50" i="2" s="1"/>
  <c r="AR50" i="2" s="1"/>
  <c r="AB46" i="2"/>
  <c r="AI46" i="2" s="1"/>
  <c r="AP46" i="2" s="1"/>
  <c r="AD60" i="2" a="1"/>
  <c r="AD60" i="2" s="1"/>
  <c r="AK60" i="2" s="1"/>
  <c r="AR60" i="2" s="1"/>
  <c r="AD58" i="2" a="1"/>
  <c r="AD58" i="2" s="1"/>
  <c r="AK58" i="2" s="1"/>
  <c r="AR58" i="2" s="1"/>
  <c r="AA65" i="2" a="1"/>
  <c r="AA65" i="2" s="1"/>
  <c r="AH65" i="2" s="1"/>
  <c r="AO65" i="2" s="1"/>
  <c r="AD56" i="2" a="1"/>
  <c r="AD56" i="2" s="1"/>
  <c r="AK56" i="2" s="1"/>
  <c r="AR56" i="2" s="1"/>
  <c r="Y52" i="2" a="1"/>
  <c r="Y52" i="2" s="1"/>
  <c r="AF52" i="2" s="1"/>
  <c r="AM52" i="2" s="1"/>
  <c r="AD61" i="2" a="1"/>
  <c r="AD61" i="2" s="1"/>
  <c r="AK61" i="2" s="1"/>
  <c r="AR61" i="2" s="1"/>
  <c r="AA56" i="2" a="1"/>
  <c r="AA56" i="2" s="1"/>
  <c r="AH56" i="2" s="1"/>
  <c r="AO56" i="2" s="1"/>
  <c r="AA51" i="2" a="1"/>
  <c r="AA51" i="2" s="1"/>
  <c r="AH51" i="2" s="1"/>
  <c r="AO51" i="2" s="1"/>
  <c r="Y45" i="2" a="1"/>
  <c r="Y45" i="2" s="1"/>
  <c r="AB45" i="2" s="1"/>
  <c r="AI45" i="2" s="1"/>
  <c r="AP45" i="2" s="1"/>
  <c r="Y51" i="2" a="1"/>
  <c r="Y51" i="2" s="1"/>
  <c r="AB51" i="2" s="1"/>
  <c r="AI51" i="2" s="1"/>
  <c r="AP51" i="2" s="1"/>
  <c r="Y57" i="2" a="1"/>
  <c r="Y57" i="2" s="1"/>
  <c r="AF57" i="2" s="1"/>
  <c r="AM57" i="2" s="1"/>
  <c r="AD57" i="2" a="1"/>
  <c r="AD57" i="2" s="1"/>
  <c r="AK57" i="2" s="1"/>
  <c r="AR57" i="2" s="1"/>
  <c r="AD44" i="2" a="1"/>
  <c r="AD44" i="2" s="1"/>
  <c r="AK44" i="2" s="1"/>
  <c r="AR44" i="2" s="1"/>
  <c r="AA55" i="2" a="1"/>
  <c r="AA55" i="2" s="1"/>
  <c r="AH55" i="2" s="1"/>
  <c r="AO55" i="2" s="1"/>
  <c r="Y63" i="2" a="1"/>
  <c r="Y63" i="2" s="1"/>
  <c r="AF63" i="2" s="1"/>
  <c r="AM63" i="2" s="1"/>
  <c r="AA48" i="2" a="1"/>
  <c r="AA48" i="2" s="1"/>
  <c r="AH48" i="2" s="1"/>
  <c r="AO48" i="2" s="1"/>
  <c r="AF56" i="2"/>
  <c r="AM56" i="2" s="1"/>
  <c r="AA50" i="2" a="1"/>
  <c r="AA50" i="2" s="1"/>
  <c r="AH50" i="2" s="1"/>
  <c r="AO50" i="2" s="1"/>
  <c r="AD59" i="2" a="1"/>
  <c r="AD59" i="2" s="1"/>
  <c r="AK59" i="2" s="1"/>
  <c r="AR59" i="2" s="1"/>
  <c r="Y59" i="2" a="1"/>
  <c r="Y59" i="2" s="1"/>
  <c r="AB59" i="2" s="1"/>
  <c r="AI59" i="2" s="1"/>
  <c r="AP59" i="2" s="1"/>
  <c r="Y50" i="2" a="1"/>
  <c r="Y50" i="2" s="1"/>
  <c r="AB50" i="2" s="1"/>
  <c r="AI50" i="2" s="1"/>
  <c r="AP50" i="2" s="1"/>
  <c r="Y60" i="2" a="1"/>
  <c r="Y60" i="2" s="1"/>
  <c r="AA64" i="2" a="1"/>
  <c r="AA64" i="2" s="1"/>
  <c r="AH64" i="2" s="1"/>
  <c r="AO64" i="2" s="1"/>
  <c r="AB64" i="2"/>
  <c r="AI64" i="2" s="1"/>
  <c r="AP64" i="2" s="1"/>
  <c r="Y9" i="2" a="1"/>
  <c r="Y9" i="2" s="1"/>
  <c r="AF9" i="2" s="1"/>
  <c r="AM9" i="2" s="1"/>
  <c r="Y12" i="2" a="1"/>
  <c r="Y12" i="2" s="1"/>
  <c r="AB12" i="2" s="1"/>
  <c r="AI12" i="2" s="1"/>
  <c r="AP12" i="2" s="1"/>
  <c r="Y10" i="2" a="1"/>
  <c r="Y10" i="2" s="1"/>
  <c r="AB10" i="2" s="1"/>
  <c r="AI10" i="2" s="1"/>
  <c r="AP10" i="2" s="1"/>
  <c r="AD13" i="2" a="1"/>
  <c r="AD13" i="2" s="1"/>
  <c r="AK13" i="2" s="1"/>
  <c r="AR13" i="2" s="1"/>
  <c r="Y27" i="2" a="1"/>
  <c r="Y27" i="2" s="1"/>
  <c r="AF27" i="2" s="1"/>
  <c r="AM27" i="2" s="1"/>
  <c r="AD9" i="2" a="1"/>
  <c r="AD9" i="2" s="1"/>
  <c r="AK9" i="2" s="1"/>
  <c r="AR9" i="2" s="1"/>
  <c r="AD12" i="2" a="1"/>
  <c r="AD12" i="2" s="1"/>
  <c r="AK12" i="2" s="1"/>
  <c r="AR12" i="2" s="1"/>
  <c r="AD24" i="2" a="1"/>
  <c r="AD24" i="2" s="1"/>
  <c r="AK24" i="2" s="1"/>
  <c r="AR24" i="2" s="1"/>
  <c r="AD14" i="2" a="1"/>
  <c r="AD14" i="2" s="1"/>
  <c r="AK14" i="2" s="1"/>
  <c r="AR14" i="2" s="1"/>
  <c r="AA10" i="2" a="1"/>
  <c r="AA10" i="2" s="1"/>
  <c r="AH10" i="2" s="1"/>
  <c r="AO10" i="2" s="1"/>
  <c r="AD25" i="2" a="1"/>
  <c r="AD25" i="2" s="1"/>
  <c r="AK25" i="2" s="1"/>
  <c r="AR25" i="2" s="1"/>
  <c r="AD18" i="2" a="1"/>
  <c r="AD18" i="2" s="1"/>
  <c r="AK18" i="2" s="1"/>
  <c r="AR18" i="2" s="1"/>
  <c r="AA26" i="2" a="1"/>
  <c r="AA26" i="2" s="1"/>
  <c r="AH26" i="2" s="1"/>
  <c r="AO26" i="2" s="1"/>
  <c r="AD19" i="2" a="1"/>
  <c r="AD19" i="2" s="1"/>
  <c r="AK19" i="2" s="1"/>
  <c r="AR19" i="2" s="1"/>
  <c r="AD20" i="2" a="1"/>
  <c r="AD20" i="2" s="1"/>
  <c r="AK20" i="2" s="1"/>
  <c r="AR20" i="2" s="1"/>
  <c r="AD21" i="2" a="1"/>
  <c r="AD21" i="2" s="1"/>
  <c r="AK21" i="2" s="1"/>
  <c r="AR21" i="2" s="1"/>
  <c r="AD10" i="2" a="1"/>
  <c r="AD10" i="2" s="1"/>
  <c r="AK10" i="2" s="1"/>
  <c r="AR10" i="2" s="1"/>
  <c r="AD26" i="2" a="1"/>
  <c r="AD26" i="2" s="1"/>
  <c r="AK26" i="2" s="1"/>
  <c r="AR26" i="2" s="1"/>
  <c r="AA32" i="2" a="1"/>
  <c r="AA32" i="2" s="1"/>
  <c r="AH32" i="2" s="1"/>
  <c r="AO32" i="2" s="1"/>
  <c r="AD29" i="2" a="1"/>
  <c r="AD29" i="2" s="1"/>
  <c r="AK29" i="2" s="1"/>
  <c r="AR29" i="2" s="1"/>
  <c r="AD22" i="2" a="1"/>
  <c r="AD22" i="2" s="1"/>
  <c r="AK22" i="2" s="1"/>
  <c r="AR22" i="2" s="1"/>
  <c r="Y18" i="2" a="1"/>
  <c r="Y18" i="2" s="1"/>
  <c r="AF18" i="2" s="1"/>
  <c r="AM18" i="2" s="1"/>
  <c r="AD16" i="2" a="1"/>
  <c r="AD16" i="2" s="1"/>
  <c r="AK16" i="2" s="1"/>
  <c r="AR16" i="2" s="1"/>
  <c r="Y11" i="2" a="1"/>
  <c r="Y11" i="2" s="1"/>
  <c r="AB11" i="2" s="1"/>
  <c r="AI11" i="2" s="1"/>
  <c r="AP11" i="2" s="1"/>
  <c r="AB14" i="2"/>
  <c r="AI14" i="2" s="1"/>
  <c r="AP14" i="2" s="1"/>
  <c r="AF14" i="2"/>
  <c r="AM14" i="2" s="1"/>
  <c r="AB25" i="2"/>
  <c r="AI25" i="2" s="1"/>
  <c r="AP25" i="2" s="1"/>
  <c r="AF25" i="2"/>
  <c r="AM25" i="2" s="1"/>
  <c r="AB24" i="2"/>
  <c r="AI24" i="2" s="1"/>
  <c r="AP24" i="2" s="1"/>
  <c r="AF24" i="2"/>
  <c r="AM24" i="2" s="1"/>
  <c r="Y23" i="2" a="1"/>
  <c r="Y23" i="2" s="1"/>
  <c r="AB13" i="2"/>
  <c r="AI13" i="2" s="1"/>
  <c r="AP13" i="2" s="1"/>
  <c r="AF13" i="2"/>
  <c r="AM13" i="2" s="1"/>
  <c r="AB29" i="2"/>
  <c r="AI29" i="2" s="1"/>
  <c r="AP29" i="2" s="1"/>
  <c r="AF29" i="2"/>
  <c r="AM29" i="2" s="1"/>
  <c r="AB19" i="2"/>
  <c r="AI19" i="2" s="1"/>
  <c r="AP19" i="2" s="1"/>
  <c r="AF19" i="2"/>
  <c r="AM19" i="2" s="1"/>
  <c r="AB28" i="2"/>
  <c r="AI28" i="2" s="1"/>
  <c r="AP28" i="2" s="1"/>
  <c r="AF28" i="2"/>
  <c r="AM28" i="2" s="1"/>
  <c r="AB20" i="2"/>
  <c r="AI20" i="2" s="1"/>
  <c r="AP20" i="2" s="1"/>
  <c r="AF20" i="2"/>
  <c r="AM20" i="2" s="1"/>
  <c r="AB16" i="2"/>
  <c r="AI16" i="2" s="1"/>
  <c r="AP16" i="2" s="1"/>
  <c r="AF16" i="2"/>
  <c r="AM16" i="2" s="1"/>
  <c r="AB26" i="2"/>
  <c r="AI26" i="2" s="1"/>
  <c r="AP26" i="2" s="1"/>
  <c r="AF26" i="2"/>
  <c r="AM26" i="2" s="1"/>
  <c r="AB22" i="2"/>
  <c r="AI22" i="2" s="1"/>
  <c r="AP22" i="2" s="1"/>
  <c r="AF22" i="2"/>
  <c r="AM22" i="2" s="1"/>
  <c r="AB21" i="2"/>
  <c r="AI21" i="2" s="1"/>
  <c r="AP21" i="2" s="1"/>
  <c r="AF21" i="2"/>
  <c r="AM21" i="2" s="1"/>
  <c r="AF48" i="2"/>
  <c r="AM48" i="2" s="1"/>
  <c r="AB48" i="2"/>
  <c r="AI48" i="2" s="1"/>
  <c r="AP48" i="2" s="1"/>
  <c r="AB58" i="2"/>
  <c r="AI58" i="2" s="1"/>
  <c r="AP58" i="2" s="1"/>
  <c r="AF58" i="2"/>
  <c r="AM58" i="2" s="1"/>
  <c r="AB55" i="2"/>
  <c r="AI55" i="2" s="1"/>
  <c r="AP55" i="2" s="1"/>
  <c r="AF55" i="2"/>
  <c r="AM55" i="2" s="1"/>
  <c r="AF44" i="2"/>
  <c r="AM44" i="2" s="1"/>
  <c r="AB44" i="2"/>
  <c r="AI44" i="2" s="1"/>
  <c r="AP44" i="2" s="1"/>
  <c r="AF43" i="2"/>
  <c r="AM43" i="2" s="1"/>
  <c r="AB43" i="2"/>
  <c r="AI43" i="2" s="1"/>
  <c r="AP43" i="2" s="1"/>
  <c r="AB47" i="2"/>
  <c r="AI47" i="2" s="1"/>
  <c r="AP47" i="2" s="1"/>
  <c r="AF47" i="2"/>
  <c r="AM47" i="2" s="1"/>
  <c r="AB42" i="2"/>
  <c r="AI42" i="2" s="1"/>
  <c r="AP42" i="2" s="1"/>
  <c r="AF42" i="2"/>
  <c r="AM42" i="2" s="1"/>
  <c r="AB49" i="2"/>
  <c r="AI49" i="2" s="1"/>
  <c r="AP49" i="2" s="1"/>
  <c r="AF49" i="2"/>
  <c r="AM49" i="2" s="1"/>
  <c r="AA11" i="2" a="1"/>
  <c r="AA11" i="2" s="1"/>
  <c r="AH11" i="2" s="1"/>
  <c r="AO11" i="2" s="1"/>
  <c r="AA21" i="2" a="1"/>
  <c r="AA21" i="2" s="1"/>
  <c r="AH21" i="2" s="1"/>
  <c r="AO21" i="2" s="1"/>
  <c r="AA24" i="2" a="1"/>
  <c r="AA24" i="2" s="1"/>
  <c r="AH24" i="2" s="1"/>
  <c r="AO24" i="2" s="1"/>
  <c r="AA25" i="2" a="1"/>
  <c r="AA25" i="2" s="1"/>
  <c r="AH25" i="2" s="1"/>
  <c r="AO25" i="2" s="1"/>
  <c r="AA23" i="2" a="1"/>
  <c r="AA23" i="2" s="1"/>
  <c r="AH23" i="2" s="1"/>
  <c r="AO23" i="2" s="1"/>
  <c r="AA13" i="2" a="1"/>
  <c r="AA13" i="2" s="1"/>
  <c r="AH13" i="2" s="1"/>
  <c r="AO13" i="2" s="1"/>
  <c r="AA19" i="2" a="1"/>
  <c r="AA19" i="2" s="1"/>
  <c r="AH19" i="2" s="1"/>
  <c r="AO19" i="2" s="1"/>
  <c r="AA9" i="2" a="1"/>
  <c r="AA9" i="2" s="1"/>
  <c r="AH9" i="2" s="1"/>
  <c r="AO9" i="2" s="1"/>
  <c r="AA14" i="2" a="1"/>
  <c r="AA14" i="2" s="1"/>
  <c r="AH14" i="2" s="1"/>
  <c r="AO14" i="2" s="1"/>
  <c r="AA29" i="2" a="1"/>
  <c r="AA29" i="2" s="1"/>
  <c r="AH29" i="2" s="1"/>
  <c r="AO29" i="2" s="1"/>
  <c r="AA27" i="2" a="1"/>
  <c r="AA27" i="2" s="1"/>
  <c r="AH27" i="2" s="1"/>
  <c r="AO27" i="2" s="1"/>
  <c r="AA20" i="2" a="1"/>
  <c r="AA20" i="2" s="1"/>
  <c r="AH20" i="2" s="1"/>
  <c r="AO20" i="2" s="1"/>
  <c r="AA31" i="2" a="1"/>
  <c r="AA31" i="2" s="1"/>
  <c r="AH31" i="2" s="1"/>
  <c r="AO31" i="2" s="1"/>
  <c r="AA16" i="2" a="1"/>
  <c r="AA16" i="2" s="1"/>
  <c r="AH16" i="2" s="1"/>
  <c r="AO16" i="2" s="1"/>
  <c r="AA12" i="2" a="1"/>
  <c r="AA12" i="2" s="1"/>
  <c r="AH12" i="2" s="1"/>
  <c r="AO12" i="2" s="1"/>
  <c r="AA17" i="2" a="1"/>
  <c r="AA17" i="2" s="1"/>
  <c r="AH17" i="2" s="1"/>
  <c r="AO17" i="2" s="1"/>
  <c r="AA30" i="2" a="1"/>
  <c r="AA30" i="2" s="1"/>
  <c r="AH30" i="2" s="1"/>
  <c r="AO30" i="2" s="1"/>
  <c r="AA8" i="2" a="1"/>
  <c r="AA8" i="2" s="1"/>
  <c r="AH8" i="2" s="1"/>
  <c r="AO8" i="2" s="1"/>
  <c r="AF30" i="2" l="1"/>
  <c r="AM30" i="2" s="1"/>
  <c r="AB17" i="2"/>
  <c r="AI17" i="2" s="1"/>
  <c r="AP17" i="2" s="1"/>
  <c r="AF32" i="2"/>
  <c r="AM32" i="2" s="1"/>
  <c r="AF31" i="2"/>
  <c r="AM31" i="2" s="1"/>
  <c r="AF15" i="2"/>
  <c r="AM15" i="2" s="1"/>
  <c r="AF65" i="2"/>
  <c r="AM65" i="2" s="1"/>
  <c r="AF10" i="2"/>
  <c r="AM10" i="2" s="1"/>
  <c r="AF12" i="2"/>
  <c r="AM12" i="2" s="1"/>
  <c r="AB9" i="2"/>
  <c r="AI9" i="2" s="1"/>
  <c r="AP9" i="2" s="1"/>
  <c r="AB27" i="2"/>
  <c r="AI27" i="2" s="1"/>
  <c r="AP27" i="2" s="1"/>
  <c r="AB61" i="2"/>
  <c r="AI61" i="2" s="1"/>
  <c r="AP61" i="2" s="1"/>
  <c r="AF45" i="2"/>
  <c r="AM45" i="2" s="1"/>
  <c r="AF50" i="2"/>
  <c r="AM50" i="2" s="1"/>
  <c r="AB52" i="2"/>
  <c r="AI52" i="2" s="1"/>
  <c r="AP52" i="2" s="1"/>
  <c r="AF62" i="2"/>
  <c r="AM62" i="2" s="1"/>
  <c r="AF53" i="2"/>
  <c r="AM53" i="2" s="1"/>
  <c r="AF54" i="2"/>
  <c r="AM54" i="2" s="1"/>
  <c r="AB57" i="2"/>
  <c r="AI57" i="2" s="1"/>
  <c r="AP57" i="2" s="1"/>
  <c r="AF51" i="2"/>
  <c r="AM51" i="2" s="1"/>
  <c r="AB63" i="2"/>
  <c r="AI63" i="2" s="1"/>
  <c r="AP63" i="2" s="1"/>
  <c r="AF59" i="2"/>
  <c r="AM59" i="2" s="1"/>
  <c r="AF60" i="2"/>
  <c r="AM60" i="2" s="1"/>
  <c r="AB60" i="2"/>
  <c r="AI60" i="2" s="1"/>
  <c r="AP60" i="2" s="1"/>
  <c r="AF11" i="2"/>
  <c r="AM11" i="2" s="1"/>
  <c r="AB18" i="2"/>
  <c r="AI18" i="2" s="1"/>
  <c r="AP18" i="2" s="1"/>
  <c r="AB23" i="2"/>
  <c r="AI23" i="2" s="1"/>
  <c r="AP23" i="2" s="1"/>
  <c r="AF23" i="2"/>
  <c r="AM2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grokkingCurie</author>
  </authors>
  <commentList>
    <comment ref="AA4" authorId="0" shapeId="0" xr:uid="{4521EAE8-9E15-4757-B5A5-420241C5A9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4" authorId="0" shapeId="0" xr:uid="{2865A16F-FA30-4616-A736-FCA580E4D5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4" authorId="0" shapeId="0" xr:uid="{0E95B080-6BD7-4AE1-B378-2AAD6C69B8F9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4" authorId="0" shapeId="0" xr:uid="{46EF9427-9FFA-4E8A-9C0D-9B0ED26EB19D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4" authorId="0" shapeId="0" xr:uid="{F425EFE3-D42D-4C10-8488-89CEB8A9A49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14" authorId="0" shapeId="0" xr:uid="{1238C099-2F47-46EF-A7B7-938D3345914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0" authorId="0" shapeId="0" xr:uid="{489635C4-8AFC-4645-8507-E098979AEC7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6" authorId="0" shapeId="0" xr:uid="{7F88B766-32C3-484C-8608-CA706FEFC2C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32" authorId="0" shapeId="0" xr:uid="{341387A5-AE5A-433B-8CED-80F7E5581F8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AA37" authorId="0" shapeId="0" xr:uid="{277E2DE8-4CCD-40A4-804B-109FB32B62C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37" authorId="0" shapeId="0" xr:uid="{8C563D7D-AB50-4162-9C86-44A4F07718C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37" authorId="0" shapeId="0" xr:uid="{6F3C1CB1-52EB-471B-8F9B-2F123F08D54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37" authorId="0" shapeId="0" xr:uid="{151164CD-971F-4F56-B78A-913A9AA7D2A7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37" authorId="0" shapeId="0" xr:uid="{A9837FF9-C740-4DB2-BFED-52C26FE125B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47" authorId="0" shapeId="0" xr:uid="{7AFE83D6-D1F2-4B1C-93E5-10F8A33A379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3" authorId="0" shapeId="0" xr:uid="{CCB7D23E-FA2E-4BC6-9534-5A6794DC48D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9" authorId="0" shapeId="0" xr:uid="{6F09E855-25C2-42F4-9A3A-94BC68AB229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65" authorId="0" shapeId="0" xr:uid="{F4F45A1A-F8FE-4E68-8DBA-D354349D767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<sst xmlns="http://schemas.openxmlformats.org/spreadsheetml/2006/main" count="384" uniqueCount="29">
  <si>
    <r>
      <t>t</t>
    </r>
    <r>
      <rPr>
        <vertAlign val="subscript"/>
        <sz val="11"/>
        <color theme="1"/>
        <rFont val="Aptos Narrow"/>
        <family val="2"/>
        <scheme val="minor"/>
      </rPr>
      <t>i</t>
    </r>
  </si>
  <si>
    <t xml:space="preserve">Δm </t>
  </si>
  <si>
    <t xml:space="preserve">ΔV </t>
  </si>
  <si>
    <t>MDP</t>
  </si>
  <si>
    <r>
      <t>MDPR</t>
    </r>
    <r>
      <rPr>
        <vertAlign val="subscript"/>
        <sz val="11"/>
        <color theme="1"/>
        <rFont val="Aptos Narrow"/>
        <family val="2"/>
        <scheme val="minor"/>
      </rPr>
      <t>i</t>
    </r>
  </si>
  <si>
    <r>
      <t xml:space="preserve"> = 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</si>
  <si>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</si>
  <si>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t>[hr]</t>
  </si>
  <si>
    <t>[g]</t>
  </si>
  <si>
    <t>[mg]</t>
  </si>
  <si>
    <r>
      <t>[mm</t>
    </r>
    <r>
      <rPr>
        <b/>
        <vertAlign val="superscript"/>
        <sz val="11"/>
        <color theme="1"/>
        <rFont val="Aptos Narrow"/>
        <family val="2"/>
        <scheme val="minor"/>
      </rPr>
      <t>3</t>
    </r>
    <r>
      <rPr>
        <b/>
        <sz val="11"/>
        <color theme="1"/>
        <rFont val="Aptos Narrow"/>
        <family val="2"/>
        <scheme val="minor"/>
      </rPr>
      <t>]</t>
    </r>
  </si>
  <si>
    <t>[μm]</t>
  </si>
  <si>
    <t>[mg/hr]</t>
  </si>
  <si>
    <t>[μm/hr]</t>
  </si>
  <si>
    <t>±</t>
  </si>
  <si>
    <r>
      <t xml:space="preserve"> = 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/(ρA</t>
    </r>
    <r>
      <rPr>
        <vertAlign val="subscript"/>
        <sz val="9"/>
        <color theme="1"/>
        <rFont val="Aptos Narrow"/>
        <family val="2"/>
        <scheme val="minor"/>
      </rPr>
      <t>tip</t>
    </r>
    <r>
      <rPr>
        <sz val="9"/>
        <color theme="1"/>
        <rFont val="Aptos Narrow"/>
        <family val="2"/>
        <scheme val="minor"/>
      </rPr>
      <t>)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</si>
  <si>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 ρ A</t>
    </r>
    <r>
      <rPr>
        <vertAlign val="subscript"/>
        <sz val="9"/>
        <color theme="1"/>
        <rFont val="Aptos Narrow"/>
        <family val="2"/>
        <scheme val="minor"/>
      </rPr>
      <t xml:space="preserve">tip </t>
    </r>
    <r>
      <rPr>
        <sz val="9"/>
        <color theme="1"/>
        <rFont val="Aptos Narrow"/>
        <family val="2"/>
        <scheme val="minor"/>
      </rPr>
      <t>)</t>
    </r>
  </si>
  <si>
    <t>Sample #1 Weight</t>
  </si>
  <si>
    <t>Sample #2 Weight</t>
  </si>
  <si>
    <t>Sample #3 Weight</t>
  </si>
  <si>
    <t>Mass loss</t>
  </si>
  <si>
    <t>Δm / Δt</t>
  </si>
  <si>
    <t>ΔV / Δt</t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</si>
  <si>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</si>
  <si>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  <r>
      <rPr>
        <sz val="9"/>
        <color theme="1"/>
        <rFont val="Aptos Narrow"/>
        <family val="2"/>
        <scheme val="minor"/>
      </rPr>
      <t>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</si>
  <si>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r>
      <t>Sample Density [mg/mm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]</t>
    </r>
  </si>
  <si>
    <r>
      <t>Sonotrode tip area [mm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]</t>
    </r>
  </si>
  <si>
    <t>Cast Stellite 1 Weights</t>
  </si>
  <si>
    <t>HIPed Stellite 1 Weights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</si>
</sst>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00"/>
    <numFmt numFmtId="165" formatCode="0.000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vertAlign val="subscript"/>
      <sz val="9"/>
      <color theme="1"/>
      <name val="Aptos Narrow"/>
      <family val="2"/>
      <scheme val="minor"/>
    </font>
    <font>
      <sz val="9"/>
      <color theme="1"/>
      <name val="Aptos Narrow"/>
      <family val="2"/>
    </font>
    <font>
      <b/>
      <vertAlign val="superscript"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CCCB"/>
        <bgColor indexed="64"/>
      </patternFill>
    </fill>
    <fill>
      <patternFill patternType="solid">
        <fgColor rgb="FFD1FFBD"/>
        <bgColor indexed="64"/>
      </patternFill>
    </fill>
    <fill>
      <patternFill patternType="solid">
        <fgColor rgb="FFADD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79">
    <xf numFmtId="0" fontId="0" fillId="0" borderId="0" xfId="0"/>
    <xf numFmtId="0" fontId="0" fillId="6" borderId="2" xfId="0" applyFill="1" applyBorder="1" applyAlignment="1">
      <alignment horizontal="centerContinuous"/>
    </xf>
    <xf numFmtId="0" fontId="0" fillId="7" borderId="2" xfId="0" applyFill="1" applyBorder="1" applyAlignment="1">
      <alignment horizontal="centerContinuous"/>
    </xf>
    <xf numFmtId="0" fontId="2" fillId="0" borderId="11" xfId="0" applyFont="1" applyBorder="1" applyAlignment="1">
      <alignment horizontal="center"/>
    </xf>
    <xf numFmtId="0" fontId="0" fillId="5" borderId="5" xfId="0" applyFill="1" applyBorder="1"/>
    <xf numFmtId="0" fontId="0" fillId="5" borderId="9" xfId="0" applyFill="1" applyBorder="1"/>
    <xf numFmtId="0" fontId="0" fillId="5" borderId="12" xfId="0" applyFill="1" applyBorder="1"/>
    <xf numFmtId="0" fontId="5" fillId="0" borderId="1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0" fillId="8" borderId="11" xfId="0" applyFill="1" applyBorder="1" applyAlignment="1">
      <alignment horizontal="centerContinuous"/>
    </xf>
    <xf numFmtId="0" fontId="1" fillId="2" borderId="0" xfId="1" applyBorder="1" applyAlignment="1">
      <alignment horizontal="center"/>
    </xf>
    <xf numFmtId="0" fontId="1" fillId="2" borderId="14" xfId="1" applyBorder="1" applyAlignment="1">
      <alignment horizontal="center"/>
    </xf>
    <xf numFmtId="0" fontId="2" fillId="5" borderId="11" xfId="0" applyFont="1" applyFill="1" applyBorder="1"/>
    <xf numFmtId="0" fontId="0" fillId="2" borderId="1" xfId="1" applyFont="1" applyBorder="1" applyAlignment="1">
      <alignment horizontal="centerContinuous"/>
    </xf>
    <xf numFmtId="0" fontId="0" fillId="2" borderId="6" xfId="1" applyFont="1" applyBorder="1" applyAlignment="1">
      <alignment horizontal="centerContinuous"/>
    </xf>
    <xf numFmtId="165" fontId="1" fillId="3" borderId="6" xfId="2" applyNumberFormat="1" applyBorder="1"/>
    <xf numFmtId="165" fontId="1" fillId="3" borderId="0" xfId="2" applyNumberFormat="1" applyBorder="1"/>
    <xf numFmtId="165" fontId="1" fillId="3" borderId="14" xfId="2" applyNumberFormat="1" applyBorder="1"/>
    <xf numFmtId="0" fontId="0" fillId="2" borderId="5" xfId="1" applyFont="1" applyBorder="1" applyAlignment="1">
      <alignment horizontal="centerContinuous"/>
    </xf>
    <xf numFmtId="0" fontId="6" fillId="2" borderId="13" xfId="1" applyFont="1" applyBorder="1" applyAlignment="1">
      <alignment horizontal="centerContinuous"/>
    </xf>
    <xf numFmtId="0" fontId="6" fillId="2" borderId="14" xfId="1" applyFont="1" applyBorder="1" applyAlignment="1">
      <alignment horizontal="centerContinuous"/>
    </xf>
    <xf numFmtId="0" fontId="6" fillId="2" borderId="15" xfId="1" applyFont="1" applyBorder="1" applyAlignment="1">
      <alignment horizontal="centerContinuous"/>
    </xf>
    <xf numFmtId="0" fontId="0" fillId="3" borderId="1" xfId="2" applyFont="1" applyBorder="1" applyAlignment="1">
      <alignment horizontal="centerContinuous"/>
    </xf>
    <xf numFmtId="0" fontId="0" fillId="3" borderId="6" xfId="2" applyFont="1" applyBorder="1" applyAlignment="1">
      <alignment horizontal="centerContinuous"/>
    </xf>
    <xf numFmtId="0" fontId="6" fillId="3" borderId="8" xfId="2" applyFont="1" applyBorder="1" applyAlignment="1">
      <alignment horizontal="centerContinuous"/>
    </xf>
    <xf numFmtId="0" fontId="6" fillId="3" borderId="0" xfId="2" applyFont="1" applyBorder="1" applyAlignment="1">
      <alignment horizontal="centerContinuous"/>
    </xf>
    <xf numFmtId="0" fontId="0" fillId="3" borderId="7" xfId="2" applyFont="1" applyBorder="1" applyAlignment="1">
      <alignment horizontal="centerContinuous"/>
    </xf>
    <xf numFmtId="0" fontId="6" fillId="3" borderId="10" xfId="2" applyFont="1" applyBorder="1" applyAlignment="1">
      <alignment horizontal="centerContinuous"/>
    </xf>
    <xf numFmtId="0" fontId="1" fillId="4" borderId="0" xfId="3" applyBorder="1" applyAlignment="1">
      <alignment horizontal="center"/>
    </xf>
    <xf numFmtId="0" fontId="6" fillId="4" borderId="0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/>
    </xf>
    <xf numFmtId="0" fontId="0" fillId="4" borderId="6" xfId="3" applyFont="1" applyBorder="1" applyAlignment="1">
      <alignment horizontal="centerContinuous"/>
    </xf>
    <xf numFmtId="0" fontId="0" fillId="4" borderId="7" xfId="3" applyFont="1" applyBorder="1" applyAlignment="1">
      <alignment horizontal="centerContinuous"/>
    </xf>
    <xf numFmtId="0" fontId="6" fillId="4" borderId="13" xfId="3" applyFont="1" applyBorder="1" applyAlignment="1">
      <alignment horizontal="centerContinuous"/>
    </xf>
    <xf numFmtId="0" fontId="6" fillId="4" borderId="14" xfId="3" applyFont="1" applyBorder="1" applyAlignment="1">
      <alignment horizontal="centerContinuous"/>
    </xf>
    <xf numFmtId="0" fontId="6" fillId="4" borderId="15" xfId="3" applyFont="1" applyBorder="1" applyAlignment="1">
      <alignment horizontal="centerContinuous"/>
    </xf>
    <xf numFmtId="0" fontId="1" fillId="4" borderId="6" xfId="3" applyBorder="1" applyAlignment="1">
      <alignment horizontal="center"/>
    </xf>
    <xf numFmtId="0" fontId="1" fillId="4" borderId="14" xfId="3" applyBorder="1" applyAlignment="1">
      <alignment horizontal="center"/>
    </xf>
    <xf numFmtId="0" fontId="6" fillId="2" borderId="8" xfId="1" applyFont="1" applyBorder="1" applyAlignment="1">
      <alignment horizontal="centerContinuous" wrapText="1"/>
    </xf>
    <xf numFmtId="0" fontId="6" fillId="2" borderId="10" xfId="1" applyFont="1" applyBorder="1" applyAlignment="1">
      <alignment horizontal="centerContinuous" wrapText="1"/>
    </xf>
    <xf numFmtId="164" fontId="0" fillId="2" borderId="6" xfId="1" applyNumberFormat="1" applyFont="1" applyBorder="1"/>
    <xf numFmtId="0" fontId="0" fillId="0" borderId="0" xfId="0" applyAlignment="1">
      <alignment horizontal="left"/>
    </xf>
    <xf numFmtId="0" fontId="2" fillId="2" borderId="2" xfId="1" applyFont="1" applyBorder="1" applyAlignment="1">
      <alignment horizontal="centerContinuous"/>
    </xf>
    <xf numFmtId="0" fontId="2" fillId="2" borderId="3" xfId="1" applyFont="1" applyBorder="1" applyAlignment="1">
      <alignment horizontal="centerContinuous"/>
    </xf>
    <xf numFmtId="0" fontId="2" fillId="2" borderId="4" xfId="1" applyFont="1" applyBorder="1" applyAlignment="1">
      <alignment horizontal="centerContinuous"/>
    </xf>
    <xf numFmtId="0" fontId="2" fillId="3" borderId="2" xfId="2" applyFont="1" applyBorder="1" applyAlignment="1">
      <alignment horizontal="centerContinuous"/>
    </xf>
    <xf numFmtId="0" fontId="2" fillId="3" borderId="3" xfId="2" applyFont="1" applyBorder="1" applyAlignment="1">
      <alignment horizontal="centerContinuous"/>
    </xf>
    <xf numFmtId="0" fontId="2" fillId="3" borderId="4" xfId="2" applyFont="1" applyBorder="1" applyAlignment="1">
      <alignment horizontal="centerContinuous"/>
    </xf>
    <xf numFmtId="0" fontId="2" fillId="4" borderId="2" xfId="3" applyFont="1" applyBorder="1" applyAlignment="1">
      <alignment horizontal="centerContinuous"/>
    </xf>
    <xf numFmtId="0" fontId="2" fillId="4" borderId="3" xfId="3" applyFont="1" applyBorder="1" applyAlignment="1">
      <alignment horizontal="centerContinuous"/>
    </xf>
    <xf numFmtId="0" fontId="2" fillId="4" borderId="4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 wrapText="1"/>
    </xf>
    <xf numFmtId="0" fontId="0" fillId="4" borderId="7" xfId="3" applyFont="1" applyBorder="1" applyAlignment="1">
      <alignment horizontal="centerContinuous" wrapText="1"/>
    </xf>
    <xf numFmtId="0" fontId="6" fillId="4" borderId="8" xfId="3" applyFont="1" applyBorder="1" applyAlignment="1">
      <alignment horizontal="centerContinuous" wrapText="1"/>
    </xf>
    <xf numFmtId="0" fontId="6" fillId="4" borderId="10" xfId="3" applyFont="1" applyBorder="1" applyAlignment="1">
      <alignment horizontal="centerContinuous" wrapText="1"/>
    </xf>
    <xf numFmtId="164" fontId="12" fillId="0" borderId="16" xfId="0" applyNumberFormat="1" applyFont="1" applyBorder="1"/>
    <xf numFmtId="164" fontId="12" fillId="0" borderId="17" xfId="0" applyNumberFormat="1" applyFont="1" applyBorder="1"/>
    <xf numFmtId="164" fontId="12" fillId="0" borderId="18" xfId="0" applyNumberFormat="1" applyFont="1" applyBorder="1"/>
    <xf numFmtId="0" fontId="0" fillId="6" borderId="11" xfId="0" applyFill="1" applyBorder="1" applyAlignment="1">
      <alignment horizontal="centerContinuous"/>
    </xf>
    <xf numFmtId="0" fontId="0" fillId="7" borderId="11" xfId="0" applyFill="1" applyBorder="1" applyAlignment="1">
      <alignment horizontal="centerContinuous"/>
    </xf>
    <xf numFmtId="2" fontId="12" fillId="2" borderId="1" xfId="1" applyNumberFormat="1" applyFont="1" applyBorder="1"/>
    <xf numFmtId="2" fontId="12" fillId="2" borderId="8" xfId="1" applyNumberFormat="1" applyFont="1" applyBorder="1"/>
    <xf numFmtId="2" fontId="12" fillId="2" borderId="13" xfId="1" applyNumberFormat="1" applyFont="1" applyBorder="1"/>
    <xf numFmtId="2" fontId="12" fillId="2" borderId="7" xfId="1" applyNumberFormat="1" applyFont="1" applyBorder="1" applyAlignment="1">
      <alignment horizontal="left"/>
    </xf>
    <xf numFmtId="2" fontId="12" fillId="2" borderId="10" xfId="1" applyNumberFormat="1" applyFont="1" applyBorder="1" applyAlignment="1">
      <alignment horizontal="left"/>
    </xf>
    <xf numFmtId="2" fontId="12" fillId="2" borderId="15" xfId="1" applyNumberFormat="1" applyFont="1" applyBorder="1" applyAlignment="1">
      <alignment horizontal="left"/>
    </xf>
    <xf numFmtId="11" fontId="12" fillId="3" borderId="8" xfId="2" applyNumberFormat="1" applyFont="1" applyBorder="1"/>
    <xf numFmtId="11" fontId="12" fillId="3" borderId="10" xfId="2" applyNumberFormat="1" applyFont="1" applyBorder="1" applyAlignment="1">
      <alignment horizontal="left"/>
    </xf>
    <xf numFmtId="11" fontId="12" fillId="4" borderId="8" xfId="3" applyNumberFormat="1" applyFont="1" applyBorder="1"/>
    <xf numFmtId="11" fontId="12" fillId="4" borderId="13" xfId="3" applyNumberFormat="1" applyFont="1" applyBorder="1"/>
    <xf numFmtId="11" fontId="12" fillId="4" borderId="10" xfId="3" applyNumberFormat="1" applyFont="1" applyBorder="1" applyAlignment="1">
      <alignment horizontal="left"/>
    </xf>
    <xf numFmtId="11" fontId="12" fillId="4" borderId="15" xfId="3" applyNumberFormat="1" applyFont="1" applyBorder="1" applyAlignment="1">
      <alignment horizontal="left"/>
    </xf>
    <xf numFmtId="11" fontId="12" fillId="3" borderId="1" xfId="2" applyNumberFormat="1" applyFont="1" applyBorder="1"/>
    <xf numFmtId="11" fontId="12" fillId="3" borderId="13" xfId="2" applyNumberFormat="1" applyFont="1" applyBorder="1"/>
    <xf numFmtId="11" fontId="12" fillId="3" borderId="7" xfId="2" applyNumberFormat="1" applyFont="1" applyBorder="1" applyAlignment="1">
      <alignment horizontal="left"/>
    </xf>
    <xf numFmtId="11" fontId="12" fillId="3" borderId="15" xfId="2" applyNumberFormat="1" applyFont="1" applyBorder="1" applyAlignment="1">
      <alignment horizontal="left"/>
    </xf>
    <xf numFmtId="11" fontId="12" fillId="4" borderId="1" xfId="3" applyNumberFormat="1" applyFont="1" applyBorder="1"/>
    <xf numFmtId="11" fontId="12" fillId="4" borderId="7" xfId="3" applyNumberFormat="1" applyFont="1" applyBorder="1" applyAlignment="1">
      <alignment horizontal="left"/>
    </xf>
  </cellXfs>
  <cellStyles count="4">
    <cellStyle name="20% - Accent2" xfId="1" builtinId="34"/>
    <cellStyle name="20% - Accent5" xfId="2" builtinId="46"/>
    <cellStyle name="40% - Accent5" xfId="3" builtinId="47"/>
    <cellStyle name="Normal" xfId="0" builtinId="0"/>
  </cellStyles>
  <dxfs count="4"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</dxfs>
  <tableStyles count="1" defaultTableStyle="TableStyleMedium2" defaultPivotStyle="PivotStyleLight16">
    <tableStyle name="Invisible" pivot="0" table="0" count="0" xr9:uid="{CF30F1BE-6EAD-49BC-8701-9795F5878A0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CastStellite1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0.3922867431974319</c:v>
                  </c:pt>
                  <c:pt idx="9">
                    <c:v>0.38553794388152546</c:v>
                  </c:pt>
                  <c:pt idx="10">
                    <c:v>0.42869598424857369</c:v>
                  </c:pt>
                  <c:pt idx="11">
                    <c:v>0.46385661897126268</c:v>
                  </c:pt>
                  <c:pt idx="12">
                    <c:v>0.51571118340895195</c:v>
                  </c:pt>
                  <c:pt idx="13">
                    <c:v>0.40510020098723787</c:v>
                  </c:pt>
                  <c:pt idx="14">
                    <c:v>0.41383780445652046</c:v>
                  </c:pt>
                  <c:pt idx="15">
                    <c:v>0.41369458526356628</c:v>
                  </c:pt>
                  <c:pt idx="16">
                    <c:v>0.43556689327358983</c:v>
                  </c:pt>
                  <c:pt idx="17">
                    <c:v>0.37904363083406367</c:v>
                  </c:pt>
                  <c:pt idx="18">
                    <c:v>0.50694680365017597</c:v>
                  </c:pt>
                  <c:pt idx="19">
                    <c:v>0.46731172349317834</c:v>
                  </c:pt>
                  <c:pt idx="20">
                    <c:v>0.50461817859879798</c:v>
                  </c:pt>
                  <c:pt idx="21">
                    <c:v>0.54144525389074549</c:v>
                  </c:pt>
                  <c:pt idx="22">
                    <c:v>0.91981882274004745</c:v>
                  </c:pt>
                  <c:pt idx="23">
                    <c:v>0.9870469737519858</c:v>
                  </c:pt>
                  <c:pt idx="24">
                    <c:v>1.033234164892384</c:v>
                  </c:pt>
                </c:numCache>
              </c:numRef>
            </c:plus>
            <c:min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0.3922867431974319</c:v>
                  </c:pt>
                  <c:pt idx="9">
                    <c:v>0.38553794388152546</c:v>
                  </c:pt>
                  <c:pt idx="10">
                    <c:v>0.42869598424857369</c:v>
                  </c:pt>
                  <c:pt idx="11">
                    <c:v>0.46385661897126268</c:v>
                  </c:pt>
                  <c:pt idx="12">
                    <c:v>0.51571118340895195</c:v>
                  </c:pt>
                  <c:pt idx="13">
                    <c:v>0.40510020098723787</c:v>
                  </c:pt>
                  <c:pt idx="14">
                    <c:v>0.41383780445652046</c:v>
                  </c:pt>
                  <c:pt idx="15">
                    <c:v>0.41369458526356628</c:v>
                  </c:pt>
                  <c:pt idx="16">
                    <c:v>0.43556689327358983</c:v>
                  </c:pt>
                  <c:pt idx="17">
                    <c:v>0.37904363083406367</c:v>
                  </c:pt>
                  <c:pt idx="18">
                    <c:v>0.50694680365017597</c:v>
                  </c:pt>
                  <c:pt idx="19">
                    <c:v>0.46731172349317834</c:v>
                  </c:pt>
                  <c:pt idx="20">
                    <c:v>0.50461817859879798</c:v>
                  </c:pt>
                  <c:pt idx="21">
                    <c:v>0.54144525389074549</c:v>
                  </c:pt>
                  <c:pt idx="22">
                    <c:v>0.91981882274004745</c:v>
                  </c:pt>
                  <c:pt idx="23">
                    <c:v>0.9870469737519858</c:v>
                  </c:pt>
                  <c:pt idx="24">
                    <c:v>1.033234164892384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Data!$B$8:$B$32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Data!$Y$8:$Y$32</c:f>
              <c:numCache>
                <c:formatCode>0.00</c:formatCode>
                <c:ptCount val="25"/>
                <c:pt idx="0">
                  <c:v>0</c:v>
                </c:pt>
                <c:pt idx="1">
                  <c:v>0.20888888888492829</c:v>
                </c:pt>
                <c:pt idx="2">
                  <c:v>0.19111111110940252</c:v>
                </c:pt>
                <c:pt idx="3">
                  <c:v>0.29888888888507381</c:v>
                </c:pt>
                <c:pt idx="4">
                  <c:v>0.45555555555173061</c:v>
                </c:pt>
                <c:pt idx="5">
                  <c:v>0.60388888888951442</c:v>
                </c:pt>
                <c:pt idx="6">
                  <c:v>0.5888888888894902</c:v>
                </c:pt>
                <c:pt idx="7">
                  <c:v>0.66111111111174148</c:v>
                </c:pt>
                <c:pt idx="8">
                  <c:v>0.64666666666823858</c:v>
                </c:pt>
                <c:pt idx="9">
                  <c:v>0.64111111111249863</c:v>
                </c:pt>
                <c:pt idx="10">
                  <c:v>0.71111111111103276</c:v>
                </c:pt>
                <c:pt idx="11">
                  <c:v>0.77000000000045554</c:v>
                </c:pt>
                <c:pt idx="12">
                  <c:v>0.84777777777607832</c:v>
                </c:pt>
                <c:pt idx="13">
                  <c:v>0.77555555555382705</c:v>
                </c:pt>
                <c:pt idx="14">
                  <c:v>0.83777777777764106</c:v>
                </c:pt>
                <c:pt idx="15">
                  <c:v>0.88444444444727799</c:v>
                </c:pt>
                <c:pt idx="16">
                  <c:v>0.99333333333125517</c:v>
                </c:pt>
                <c:pt idx="17">
                  <c:v>1.1266666666666463</c:v>
                </c:pt>
                <c:pt idx="18">
                  <c:v>1.1488888888872377</c:v>
                </c:pt>
                <c:pt idx="19">
                  <c:v>1.261111111110343</c:v>
                </c:pt>
                <c:pt idx="20">
                  <c:v>1.3188888888890915</c:v>
                </c:pt>
                <c:pt idx="21">
                  <c:v>1.4533333333351568</c:v>
                </c:pt>
                <c:pt idx="22">
                  <c:v>1.9500000000007844</c:v>
                </c:pt>
                <c:pt idx="23">
                  <c:v>2.09333333333106</c:v>
                </c:pt>
                <c:pt idx="24">
                  <c:v>2.1916666666612628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69-4BC7-AA85-5F5F81CEB9AE}"/>
            </c:ext>
          </c:extLst>
        </c:ser>
        <c:ser>
          <c:idx val="1"/>
          <c:order val="1"/>
          <c:tx>
            <c:v>HIPedStellite1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plus>
            <c:min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Data!$B$41:$B$65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Data!$Y$41:$Y$65</c:f>
              <c:numCache>
                <c:formatCode>0.00</c:formatCode>
                <c:ptCount val="25"/>
                <c:pt idx="0">
                  <c:v>0</c:v>
                </c:pt>
                <c:pt idx="1">
                  <c:v>-8.3333333265045439E-3</c:v>
                </c:pt>
                <c:pt idx="2">
                  <c:v>3.3333333320229031E-3</c:v>
                </c:pt>
                <c:pt idx="3">
                  <c:v>1.8333333333231394E-2</c:v>
                </c:pt>
                <c:pt idx="4">
                  <c:v>3.5000000000451337E-2</c:v>
                </c:pt>
                <c:pt idx="5">
                  <c:v>5.8333333335269799E-2</c:v>
                </c:pt>
                <c:pt idx="6">
                  <c:v>6.8333333331338508E-2</c:v>
                </c:pt>
                <c:pt idx="7">
                  <c:v>7.666666666494848E-2</c:v>
                </c:pt>
                <c:pt idx="8">
                  <c:v>6.0000000004833964E-2</c:v>
                </c:pt>
                <c:pt idx="9">
                  <c:v>0.1200000000025625</c:v>
                </c:pt>
                <c:pt idx="10">
                  <c:v>0.16833333333465816</c:v>
                </c:pt>
                <c:pt idx="11">
                  <c:v>0.25166666667075788</c:v>
                </c:pt>
                <c:pt idx="12">
                  <c:v>0.31500000000406203</c:v>
                </c:pt>
                <c:pt idx="13">
                  <c:v>0.42166666667142749</c:v>
                </c:pt>
                <c:pt idx="14">
                  <c:v>0.48666666666719038</c:v>
                </c:pt>
                <c:pt idx="15">
                  <c:v>0.58666666666695733</c:v>
                </c:pt>
                <c:pt idx="16">
                  <c:v>0.79833333333212408</c:v>
                </c:pt>
                <c:pt idx="17">
                  <c:v>0.84833333333733663</c:v>
                </c:pt>
                <c:pt idx="18">
                  <c:v>1.0516666666724461</c:v>
                </c:pt>
                <c:pt idx="19">
                  <c:v>1.2316666666691845</c:v>
                </c:pt>
                <c:pt idx="20">
                  <c:v>1.4083333333338999</c:v>
                </c:pt>
                <c:pt idx="21">
                  <c:v>1.6116666666690094</c:v>
                </c:pt>
                <c:pt idx="22">
                  <c:v>1.9833333333352243</c:v>
                </c:pt>
                <c:pt idx="23">
                  <c:v>2.2000000000055309</c:v>
                </c:pt>
                <c:pt idx="24">
                  <c:v>2.4133333333331564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D69-4BC7-AA85-5F5F81CEB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487439"/>
        <c:axId val="1385492239"/>
      </c:scatterChart>
      <c:valAx>
        <c:axId val="1385487439"/>
        <c:scaling>
          <c:orientation val="minMax"/>
          <c:max val="24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92239"/>
        <c:crosses val="autoZero"/>
        <c:crossBetween val="midCat"/>
        <c:majorUnit val="1"/>
      </c:valAx>
      <c:valAx>
        <c:axId val="1385492239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87439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261935</xdr:colOff>
      <xdr:row>5</xdr:row>
      <xdr:rowOff>126999</xdr:rowOff>
    </xdr:from>
    <xdr:to>
      <xdr:col>59</xdr:col>
      <xdr:colOff>591343</xdr:colOff>
      <xdr:row>24</xdr:row>
      <xdr:rowOff>51590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241AB2B-B608-797E-2A83-CD9C9009C1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5D7EA-B016-4D5A-9D28-3AD9BCCC5558}">
  <sheetPr>
    <pageSetUpPr fitToPage="1"/>
  </sheetPr>
  <dimension ref="B2:AR65"/>
  <sheetViews>
    <sheetView tabSelected="1" zoomScaleNormal="100" workbookViewId="0">
      <selection activeCell="L2" sqref="L2"/>
    </sheetView>
  </sheetViews>
  <sheetFormatPr defaultColWidth="8.7109375" defaultRowHeight="15" x14ac:dyDescent="0.25"/>
  <cols>
    <col min="1" max="1" width="2.28515625" customWidth="1"/>
    <col min="2" max="2" width="3.7109375" bestFit="1" customWidth="1"/>
    <col min="3" max="3" width="2.28515625" customWidth="1"/>
    <col min="4" max="6" width="16" customWidth="1"/>
    <col min="7" max="7" width="2.28515625" customWidth="1"/>
    <col min="8" max="10" width="16" customWidth="1"/>
    <col min="11" max="11" width="2.28515625" customWidth="1"/>
    <col min="12" max="14" width="16" customWidth="1"/>
    <col min="15" max="16" width="2.28515625" customWidth="1"/>
    <col min="17" max="19" width="16" customWidth="1"/>
    <col min="20" max="20" width="1.85546875" customWidth="1"/>
    <col min="21" max="23" width="16" customWidth="1"/>
    <col min="24" max="24" width="1.85546875" customWidth="1"/>
    <col min="25" max="25" width="13.140625" customWidth="1"/>
    <col min="26" max="26" width="1.7109375" bestFit="1" customWidth="1"/>
    <col min="27" max="28" width="13.140625" customWidth="1"/>
    <col min="29" max="29" width="1.7109375" bestFit="1" customWidth="1"/>
    <col min="30" max="30" width="13.140625" customWidth="1"/>
    <col min="31" max="31" width="1.85546875" customWidth="1"/>
    <col min="32" max="32" width="13.140625" customWidth="1"/>
    <col min="33" max="33" width="2" bestFit="1" customWidth="1"/>
    <col min="34" max="35" width="13.140625" customWidth="1"/>
    <col min="36" max="36" width="2" bestFit="1" customWidth="1"/>
    <col min="37" max="37" width="13.140625" customWidth="1"/>
    <col min="38" max="38" width="1.85546875" customWidth="1"/>
    <col min="39" max="39" width="13.140625" customWidth="1"/>
    <col min="40" max="40" width="2" bestFit="1" customWidth="1"/>
    <col min="41" max="42" width="13.140625" customWidth="1"/>
    <col min="43" max="43" width="2" bestFit="1" customWidth="1"/>
    <col min="44" max="44" width="13.140625" customWidth="1"/>
  </cols>
  <sheetData>
    <row r="2" spans="2:44" ht="16.5" x14ac:dyDescent="0.25">
      <c r="AF2" t="s">
        <v>25</v>
      </c>
      <c r="AK2">
        <v>12.4</v>
      </c>
      <c r="AM2" t="s">
        <v>26</v>
      </c>
      <c r="AR2">
        <f>PI()*POWER(16,2)/4</f>
        <v>201.06192982974676</v>
      </c>
    </row>
    <row r="3" spans="2:44" ht="15.75" thickBot="1" x14ac:dyDescent="0.3"/>
    <row r="4" spans="2:44" ht="20.25" thickBot="1" x14ac:dyDescent="0.4">
      <c r="D4" s="7" t="s">
        <v>17</v>
      </c>
      <c r="E4" s="8"/>
      <c r="F4" s="9"/>
      <c r="H4" s="7" t="s">
        <v>18</v>
      </c>
      <c r="I4" s="8"/>
      <c r="J4" s="9"/>
      <c r="L4" s="7" t="s">
        <v>19</v>
      </c>
      <c r="M4" s="8"/>
      <c r="N4" s="9"/>
      <c r="Q4" s="7" t="s">
        <v>27</v>
      </c>
      <c r="R4" s="8"/>
      <c r="S4" s="9"/>
      <c r="U4" s="7" t="s">
        <v>20</v>
      </c>
      <c r="V4" s="8"/>
      <c r="W4" s="9"/>
      <c r="Y4" s="14" t="s">
        <v>1</v>
      </c>
      <c r="Z4" s="15"/>
      <c r="AA4" s="19"/>
      <c r="AB4" s="14" t="s">
        <v>21</v>
      </c>
      <c r="AC4" s="15"/>
      <c r="AD4" s="19"/>
      <c r="AF4" s="23" t="s">
        <v>2</v>
      </c>
      <c r="AG4" s="24"/>
      <c r="AH4" s="27"/>
      <c r="AI4" s="23" t="s">
        <v>22</v>
      </c>
      <c r="AJ4" s="24"/>
      <c r="AK4" s="27"/>
      <c r="AM4" s="31" t="s">
        <v>3</v>
      </c>
      <c r="AN4" s="32"/>
      <c r="AO4" s="33"/>
      <c r="AP4" s="52" t="s">
        <v>4</v>
      </c>
      <c r="AQ4" s="32"/>
      <c r="AR4" s="53"/>
    </row>
    <row r="5" spans="2:44" ht="18.75" thickBot="1" x14ac:dyDescent="0.4">
      <c r="B5" s="4" t="s">
        <v>0</v>
      </c>
      <c r="D5" s="1">
        <v>1</v>
      </c>
      <c r="E5" s="1">
        <v>2</v>
      </c>
      <c r="F5" s="59">
        <v>3</v>
      </c>
      <c r="H5" s="2">
        <v>1</v>
      </c>
      <c r="I5" s="2">
        <v>2</v>
      </c>
      <c r="J5" s="60">
        <v>3</v>
      </c>
      <c r="L5" s="10">
        <v>1</v>
      </c>
      <c r="M5" s="10">
        <v>2</v>
      </c>
      <c r="N5" s="10">
        <v>3</v>
      </c>
      <c r="Q5" s="1">
        <v>1</v>
      </c>
      <c r="R5" s="2">
        <v>2</v>
      </c>
      <c r="S5" s="10">
        <v>3</v>
      </c>
      <c r="U5" s="1">
        <v>1</v>
      </c>
      <c r="V5" s="2">
        <v>2</v>
      </c>
      <c r="W5" s="10">
        <v>3</v>
      </c>
      <c r="Y5" s="20" t="s">
        <v>5</v>
      </c>
      <c r="Z5" s="21"/>
      <c r="AA5" s="22"/>
      <c r="AB5" s="39" t="s">
        <v>6</v>
      </c>
      <c r="AC5" s="21"/>
      <c r="AD5" s="40"/>
      <c r="AF5" s="25" t="s">
        <v>23</v>
      </c>
      <c r="AG5" s="26"/>
      <c r="AH5" s="28"/>
      <c r="AI5" s="25" t="s">
        <v>24</v>
      </c>
      <c r="AJ5" s="26"/>
      <c r="AK5" s="28"/>
      <c r="AM5" s="34" t="s">
        <v>15</v>
      </c>
      <c r="AN5" s="35"/>
      <c r="AO5" s="36"/>
      <c r="AP5" s="54" t="s">
        <v>16</v>
      </c>
      <c r="AQ5" s="30"/>
      <c r="AR5" s="55"/>
    </row>
    <row r="6" spans="2:44" ht="17.25" thickBot="1" x14ac:dyDescent="0.3">
      <c r="B6" s="13" t="s">
        <v>7</v>
      </c>
      <c r="D6" s="3" t="s">
        <v>8</v>
      </c>
      <c r="E6" s="3" t="s">
        <v>8</v>
      </c>
      <c r="F6" s="3" t="s">
        <v>8</v>
      </c>
      <c r="H6" s="3" t="s">
        <v>8</v>
      </c>
      <c r="I6" s="3" t="s">
        <v>8</v>
      </c>
      <c r="J6" s="3" t="s">
        <v>8</v>
      </c>
      <c r="L6" s="3" t="s">
        <v>8</v>
      </c>
      <c r="M6" s="3" t="s">
        <v>8</v>
      </c>
      <c r="N6" s="3" t="s">
        <v>8</v>
      </c>
      <c r="Q6" s="3" t="s">
        <v>8</v>
      </c>
      <c r="R6" s="3" t="s">
        <v>8</v>
      </c>
      <c r="S6" s="3" t="s">
        <v>8</v>
      </c>
      <c r="U6" s="3" t="s">
        <v>8</v>
      </c>
      <c r="V6" s="3" t="s">
        <v>8</v>
      </c>
      <c r="W6" s="3" t="s">
        <v>8</v>
      </c>
      <c r="Y6" s="43" t="s">
        <v>9</v>
      </c>
      <c r="Z6" s="44"/>
      <c r="AA6" s="45"/>
      <c r="AB6" s="43" t="s">
        <v>12</v>
      </c>
      <c r="AC6" s="44"/>
      <c r="AD6" s="45"/>
      <c r="AF6" s="46" t="s">
        <v>10</v>
      </c>
      <c r="AG6" s="47"/>
      <c r="AH6" s="48"/>
      <c r="AI6" s="46" t="s">
        <v>10</v>
      </c>
      <c r="AJ6" s="47"/>
      <c r="AK6" s="48"/>
      <c r="AM6" s="49" t="s">
        <v>11</v>
      </c>
      <c r="AN6" s="50"/>
      <c r="AO6" s="51"/>
      <c r="AP6" s="49" t="s">
        <v>13</v>
      </c>
      <c r="AQ6" s="50"/>
      <c r="AR6" s="51"/>
    </row>
    <row r="7" spans="2:44" ht="15.75" thickBot="1" x14ac:dyDescent="0.3">
      <c r="AH7" s="42"/>
      <c r="AK7" s="42"/>
      <c r="AO7" s="42"/>
    </row>
    <row r="8" spans="2:44" ht="21" x14ac:dyDescent="0.35">
      <c r="B8" s="4">
        <v>0</v>
      </c>
      <c r="D8" s="56">
        <v>43.698500000000003</v>
      </c>
      <c r="E8" s="56">
        <v>43.698500000000003</v>
      </c>
      <c r="F8" s="56">
        <v>43.698500000000003</v>
      </c>
      <c r="H8" s="56">
        <v>33.585639999999998</v>
      </c>
      <c r="I8" s="56">
        <v>33.585639999999998</v>
      </c>
      <c r="J8" s="56">
        <v>33.585639999999998</v>
      </c>
      <c r="L8" s="56">
        <v>43.36148</v>
      </c>
      <c r="M8" s="56">
        <v>43.361490000000003</v>
      </c>
      <c r="N8" s="56">
        <v>43.36148</v>
      </c>
      <c r="Q8" s="56">
        <f>IFERROR(AVERAGE(D8:F8),0)</f>
        <v>43.698500000000003</v>
      </c>
      <c r="R8" s="56">
        <f>IFERROR(AVERAGE(H8:J8),0)</f>
        <v>33.585639999999998</v>
      </c>
      <c r="S8" s="56">
        <f>IFERROR(AVERAGE(L8:N8),0)</f>
        <v>43.361483333333332</v>
      </c>
      <c r="U8" s="56">
        <f t="shared" ref="U8:W9" si="0">IF(Q8=0,0,Q$8-Q8)</f>
        <v>0</v>
      </c>
      <c r="V8" s="56">
        <f t="shared" si="0"/>
        <v>0</v>
      </c>
      <c r="W8" s="56">
        <f t="shared" si="0"/>
        <v>0</v>
      </c>
      <c r="Y8" s="61">
        <v>0</v>
      </c>
      <c r="Z8" s="41" t="s">
        <v>14</v>
      </c>
      <c r="AA8" s="64" cm="1">
        <f t="array" ref="AA8">_xlfn.STDEV.P(1000*(U8:W8))</f>
        <v>0</v>
      </c>
      <c r="AB8" s="61">
        <v>0</v>
      </c>
      <c r="AC8" s="41" t="s">
        <v>14</v>
      </c>
      <c r="AD8" s="64">
        <v>0</v>
      </c>
      <c r="AF8" s="73">
        <v>0</v>
      </c>
      <c r="AG8" s="16" t="s">
        <v>14</v>
      </c>
      <c r="AH8" s="75">
        <f>AA8/$AK$2</f>
        <v>0</v>
      </c>
      <c r="AI8" s="73">
        <v>0</v>
      </c>
      <c r="AJ8" s="16" t="s">
        <v>14</v>
      </c>
      <c r="AK8" s="75">
        <f>AD8/$AK$2</f>
        <v>0</v>
      </c>
      <c r="AM8" s="77">
        <v>0</v>
      </c>
      <c r="AN8" s="37" t="s">
        <v>14</v>
      </c>
      <c r="AO8" s="78">
        <f>AH8/$AK$2</f>
        <v>0</v>
      </c>
      <c r="AP8" s="77">
        <v>0</v>
      </c>
      <c r="AQ8" s="37" t="s">
        <v>14</v>
      </c>
      <c r="AR8" s="78">
        <f>AK8/$AK$2</f>
        <v>0</v>
      </c>
    </row>
    <row r="9" spans="2:44" ht="21" x14ac:dyDescent="0.35">
      <c r="B9" s="5">
        <v>1</v>
      </c>
      <c r="D9" s="57">
        <v>43.697699999999998</v>
      </c>
      <c r="E9" s="57">
        <v>43.698689999999999</v>
      </c>
      <c r="F9" s="57">
        <v>43.698030000000003</v>
      </c>
      <c r="H9" s="57">
        <v>33.585360000000001</v>
      </c>
      <c r="I9" s="57">
        <v>33.585360000000001</v>
      </c>
      <c r="J9" s="57">
        <v>33.585360000000001</v>
      </c>
      <c r="L9" s="57">
        <v>43.361499999999999</v>
      </c>
      <c r="M9" s="57">
        <v>43.361499999999999</v>
      </c>
      <c r="N9" s="57">
        <v>43.361490000000003</v>
      </c>
      <c r="Q9" s="57">
        <f>IFERROR(AVERAGE(D9:F9),0)</f>
        <v>43.698140000000002</v>
      </c>
      <c r="R9" s="57">
        <f t="shared" ref="R9:R14" si="1">IFERROR(AVERAGE(H9:J9),0)</f>
        <v>33.585360000000001</v>
      </c>
      <c r="S9" s="57">
        <f>IFERROR(AVERAGE(L9:N9),0)</f>
        <v>43.361496666666675</v>
      </c>
      <c r="U9" s="57">
        <f t="shared" si="0"/>
        <v>3.6000000000058208E-4</v>
      </c>
      <c r="V9" s="57">
        <f t="shared" si="0"/>
        <v>2.7999999999650527E-4</v>
      </c>
      <c r="W9" s="57">
        <f t="shared" si="0"/>
        <v>-1.3333333342302467E-5</v>
      </c>
      <c r="Y9" s="62" cm="1">
        <f t="array" ref="Y9">SUMPRODUCT(1000*(U9:W9),(U9:W9&lt;&gt;0)*1) / SUM((U9:W9&lt;&gt;0)*1)</f>
        <v>0.20888888888492829</v>
      </c>
      <c r="Z9" s="11" t="s">
        <v>14</v>
      </c>
      <c r="AA9" s="65" cm="1">
        <f t="array" ref="AA9">_xlfn.STDEV.P(1000*(U9:W9))</f>
        <v>0.16049306742840871</v>
      </c>
      <c r="AB9" s="62">
        <f>Y9/B9</f>
        <v>0.20888888888492829</v>
      </c>
      <c r="AC9" s="11" t="s">
        <v>14</v>
      </c>
      <c r="AD9" s="65" cm="1">
        <f t="array" ref="AD9">_xlfn.STDEV.P(1000*(U9:W9)/B9)</f>
        <v>0.16049306742840871</v>
      </c>
      <c r="AF9" s="67">
        <f>Y9/$AK$2</f>
        <v>1.6845878135881315E-2</v>
      </c>
      <c r="AG9" s="17" t="s">
        <v>14</v>
      </c>
      <c r="AH9" s="68">
        <f>AA9/$AK$2</f>
        <v>1.2942989308742638E-2</v>
      </c>
      <c r="AI9" s="67">
        <f>AB9/$AK$2</f>
        <v>1.6845878135881315E-2</v>
      </c>
      <c r="AJ9" s="17" t="s">
        <v>14</v>
      </c>
      <c r="AK9" s="68">
        <f>AD9/$AK$2</f>
        <v>1.2942989308742638E-2</v>
      </c>
      <c r="AM9" s="69">
        <f>AF9/$AR$2</f>
        <v>8.3784524251537333E-5</v>
      </c>
      <c r="AN9" s="29" t="s">
        <v>14</v>
      </c>
      <c r="AO9" s="71">
        <f>AH9/$AR$2</f>
        <v>6.4373147714748258E-5</v>
      </c>
      <c r="AP9" s="69">
        <f>AI9/$AK$2</f>
        <v>1.3585385593452672E-3</v>
      </c>
      <c r="AQ9" s="29" t="s">
        <v>14</v>
      </c>
      <c r="AR9" s="71">
        <f>AK9/$AK$2</f>
        <v>1.0437894603824707E-3</v>
      </c>
    </row>
    <row r="10" spans="2:44" ht="21" x14ac:dyDescent="0.35">
      <c r="B10" s="5">
        <v>2</v>
      </c>
      <c r="D10" s="57">
        <v>43.698450000000001</v>
      </c>
      <c r="E10" s="57">
        <v>43.698160000000001</v>
      </c>
      <c r="F10" s="57">
        <v>43.698459999999997</v>
      </c>
      <c r="H10" s="57">
        <v>33.585230000000003</v>
      </c>
      <c r="I10" s="57">
        <v>33.585230000000003</v>
      </c>
      <c r="J10" s="57">
        <v>33.585230000000003</v>
      </c>
      <c r="L10" s="57">
        <v>43.361449999999998</v>
      </c>
      <c r="M10" s="57">
        <v>43.361469999999997</v>
      </c>
      <c r="N10" s="57">
        <v>43.361469999999997</v>
      </c>
      <c r="Q10" s="57">
        <f t="shared" ref="Q10:Q32" si="2">IFERROR(AVERAGE(D10:F10),0)</f>
        <v>43.698356666666676</v>
      </c>
      <c r="R10" s="57">
        <f t="shared" si="1"/>
        <v>33.585230000000003</v>
      </c>
      <c r="S10" s="57">
        <f t="shared" ref="S10:S32" si="3">IFERROR(AVERAGE(L10:N10),0)</f>
        <v>43.361463333333326</v>
      </c>
      <c r="U10" s="57">
        <f t="shared" ref="U10:W32" si="4">IF(Q10=0,0,Q$8-Q10)</f>
        <v>1.4333333332672282E-4</v>
      </c>
      <c r="V10" s="57">
        <f t="shared" si="4"/>
        <v>4.0999999999513648E-4</v>
      </c>
      <c r="W10" s="57">
        <f t="shared" si="4"/>
        <v>2.0000000006348273E-5</v>
      </c>
      <c r="Y10" s="62" cm="1">
        <f t="array" ref="Y10">SUMPRODUCT(1000*(U10:W10),(U10:W10&lt;&gt;0)*1) / SUM((U10:W10&lt;&gt;0)*1)</f>
        <v>0.19111111110940252</v>
      </c>
      <c r="Z10" s="11" t="s">
        <v>14</v>
      </c>
      <c r="AA10" s="65" cm="1">
        <f t="array" ref="AA10">_xlfn.STDEV.P(1000*(U10:W10))</f>
        <v>0.16276166017667681</v>
      </c>
      <c r="AB10" s="62">
        <f>Y10/B10</f>
        <v>9.5555555554701258E-2</v>
      </c>
      <c r="AC10" s="11" t="s">
        <v>14</v>
      </c>
      <c r="AD10" s="65" cm="1">
        <f t="array" ref="AD10">_xlfn.STDEV.P(1000*(U10:W10)/B10)</f>
        <v>8.1380830088338407E-2</v>
      </c>
      <c r="AF10" s="67">
        <f t="shared" ref="AF10:AF31" si="5">Y10/$AK$2</f>
        <v>1.5412186379790525E-2</v>
      </c>
      <c r="AG10" s="17" t="s">
        <v>14</v>
      </c>
      <c r="AH10" s="68">
        <f t="shared" ref="AH10:AH31" si="6">AA10/$AK$2</f>
        <v>1.3125940336828776E-2</v>
      </c>
      <c r="AI10" s="67">
        <f t="shared" ref="AI10:AI32" si="7">AB10/$AK$2</f>
        <v>7.7060931898952625E-3</v>
      </c>
      <c r="AJ10" s="17" t="s">
        <v>14</v>
      </c>
      <c r="AK10" s="68">
        <f t="shared" ref="AK10:AK32" si="8">AD10/$AK$2</f>
        <v>6.5629701684143879E-3</v>
      </c>
      <c r="AM10" s="69">
        <f t="shared" ref="AM10:AM31" si="9">AF10/$AR$2</f>
        <v>7.6653926443663917E-5</v>
      </c>
      <c r="AN10" s="29" t="s">
        <v>14</v>
      </c>
      <c r="AO10" s="71">
        <f t="shared" ref="AO10:AO31" si="10">AH10/$AR$2</f>
        <v>6.5283071479237424E-5</v>
      </c>
      <c r="AP10" s="69">
        <f t="shared" ref="AP10:AP32" si="11">AI10/$AK$2</f>
        <v>6.2145912821735989E-4</v>
      </c>
      <c r="AQ10" s="29" t="s">
        <v>14</v>
      </c>
      <c r="AR10" s="71">
        <f t="shared" ref="AR10:AR32" si="12">AK10/$AK$2</f>
        <v>5.2927178777535384E-4</v>
      </c>
    </row>
    <row r="11" spans="2:44" ht="21" x14ac:dyDescent="0.35">
      <c r="B11" s="5">
        <v>3</v>
      </c>
      <c r="D11" s="57">
        <v>43.698210000000003</v>
      </c>
      <c r="E11" s="57">
        <v>43.698309999999999</v>
      </c>
      <c r="F11" s="57">
        <v>43.698120000000003</v>
      </c>
      <c r="H11" s="57">
        <v>33.58502</v>
      </c>
      <c r="I11" s="57">
        <v>33.58502</v>
      </c>
      <c r="J11" s="57">
        <v>33.58502</v>
      </c>
      <c r="L11" s="57">
        <v>43.361490000000003</v>
      </c>
      <c r="M11" s="57">
        <v>43.361499999999999</v>
      </c>
      <c r="N11" s="57">
        <v>43.361490000000003</v>
      </c>
      <c r="Q11" s="57">
        <f t="shared" si="2"/>
        <v>43.698213333333342</v>
      </c>
      <c r="R11" s="57">
        <f t="shared" si="1"/>
        <v>33.58502</v>
      </c>
      <c r="S11" s="57">
        <f t="shared" si="3"/>
        <v>43.361493333333335</v>
      </c>
      <c r="U11" s="57">
        <f t="shared" si="4"/>
        <v>2.8666666666055107E-4</v>
      </c>
      <c r="V11" s="57">
        <f t="shared" si="4"/>
        <v>6.199999999978445E-4</v>
      </c>
      <c r="W11" s="57">
        <f t="shared" si="4"/>
        <v>-1.0000000003174137E-5</v>
      </c>
      <c r="Y11" s="62" cm="1">
        <f t="array" ref="Y11">SUMPRODUCT(1000*(U11:W11),(U11:W11&lt;&gt;0)*1) / SUM((U11:W11&lt;&gt;0)*1)</f>
        <v>0.29888888888507381</v>
      </c>
      <c r="Z11" s="11" t="s">
        <v>14</v>
      </c>
      <c r="AA11" s="65" cm="1">
        <f t="array" ref="AA11">_xlfn.STDEV.P(1000*(U11:W11))</f>
        <v>0.25734158497659626</v>
      </c>
      <c r="AB11" s="62">
        <f t="shared" ref="AB11:AB32" si="13">Y11/B11</f>
        <v>9.9629629628357932E-2</v>
      </c>
      <c r="AC11" s="11" t="s">
        <v>14</v>
      </c>
      <c r="AD11" s="65" cm="1">
        <f t="array" ref="AD11">_xlfn.STDEV.P(1000*(U11:W11)/B11)</f>
        <v>8.5780528325532096E-2</v>
      </c>
      <c r="AF11" s="67">
        <f t="shared" si="5"/>
        <v>2.4103942652022082E-2</v>
      </c>
      <c r="AG11" s="17" t="s">
        <v>14</v>
      </c>
      <c r="AH11" s="68">
        <f t="shared" si="6"/>
        <v>2.0753353627144859E-2</v>
      </c>
      <c r="AI11" s="67">
        <f t="shared" si="7"/>
        <v>8.0346475506740261E-3</v>
      </c>
      <c r="AJ11" s="17" t="s">
        <v>14</v>
      </c>
      <c r="AK11" s="68">
        <f t="shared" si="8"/>
        <v>6.9177845423816203E-3</v>
      </c>
      <c r="AM11" s="69">
        <f t="shared" si="9"/>
        <v>1.198831756585276E-4</v>
      </c>
      <c r="AN11" s="29" t="s">
        <v>14</v>
      </c>
      <c r="AO11" s="71">
        <f t="shared" si="10"/>
        <v>1.0321871298419438E-4</v>
      </c>
      <c r="AP11" s="69">
        <f t="shared" si="11"/>
        <v>6.4795544763500206E-4</v>
      </c>
      <c r="AQ11" s="29" t="s">
        <v>14</v>
      </c>
      <c r="AR11" s="71">
        <f t="shared" si="12"/>
        <v>5.578858501920661E-4</v>
      </c>
    </row>
    <row r="12" spans="2:44" ht="21" x14ac:dyDescent="0.35">
      <c r="B12" s="5">
        <v>4</v>
      </c>
      <c r="D12" s="57">
        <v>43.69811</v>
      </c>
      <c r="E12" s="57">
        <v>43.698189999999997</v>
      </c>
      <c r="F12" s="57">
        <v>43.698030000000003</v>
      </c>
      <c r="H12" s="57">
        <v>33.584870000000002</v>
      </c>
      <c r="I12" s="57">
        <v>33.584870000000002</v>
      </c>
      <c r="J12" s="57">
        <v>33.584870000000002</v>
      </c>
      <c r="L12" s="57">
        <v>43.361280000000001</v>
      </c>
      <c r="M12" s="57">
        <v>43.361269999999998</v>
      </c>
      <c r="N12" s="57">
        <v>43.361280000000001</v>
      </c>
      <c r="Q12" s="57">
        <f t="shared" si="2"/>
        <v>43.698110000000007</v>
      </c>
      <c r="R12" s="57">
        <f t="shared" si="1"/>
        <v>33.584870000000002</v>
      </c>
      <c r="S12" s="57">
        <f t="shared" si="3"/>
        <v>43.361276666666669</v>
      </c>
      <c r="U12" s="57">
        <f t="shared" si="4"/>
        <v>3.8999999999589363E-4</v>
      </c>
      <c r="V12" s="57">
        <f t="shared" si="4"/>
        <v>7.6999999999571855E-4</v>
      </c>
      <c r="W12" s="57">
        <f t="shared" si="4"/>
        <v>2.0666666666357969E-4</v>
      </c>
      <c r="Y12" s="62" cm="1">
        <f t="array" ref="Y12">SUMPRODUCT(1000*(U12:W12),(U12:W12&lt;&gt;0)*1) / SUM((U12:W12&lt;&gt;0)*1)</f>
        <v>0.45555555555173061</v>
      </c>
      <c r="Z12" s="11" t="s">
        <v>14</v>
      </c>
      <c r="AA12" s="65" cm="1">
        <f t="array" ref="AA12">_xlfn.STDEV.P(1000*(U12:W12))</f>
        <v>0.23460500031464307</v>
      </c>
      <c r="AB12" s="62">
        <f t="shared" si="13"/>
        <v>0.11388888888793265</v>
      </c>
      <c r="AC12" s="11" t="s">
        <v>14</v>
      </c>
      <c r="AD12" s="65" cm="1">
        <f t="array" ref="AD12">_xlfn.STDEV.P(1000*(U12:W12)/B12)</f>
        <v>5.8651250078660767E-2</v>
      </c>
      <c r="AF12" s="67">
        <f t="shared" si="5"/>
        <v>3.6738351254171825E-2</v>
      </c>
      <c r="AG12" s="17" t="s">
        <v>14</v>
      </c>
      <c r="AH12" s="68">
        <f t="shared" si="6"/>
        <v>1.8919758089890569E-2</v>
      </c>
      <c r="AI12" s="67">
        <f t="shared" si="7"/>
        <v>9.1845878135429562E-3</v>
      </c>
      <c r="AJ12" s="17" t="s">
        <v>14</v>
      </c>
      <c r="AK12" s="68">
        <f t="shared" si="8"/>
        <v>4.7299395224726423E-3</v>
      </c>
      <c r="AM12" s="69">
        <f t="shared" si="9"/>
        <v>1.827215688483681E-4</v>
      </c>
      <c r="AN12" s="29" t="s">
        <v>14</v>
      </c>
      <c r="AO12" s="71">
        <f t="shared" si="10"/>
        <v>9.4099156940904996E-5</v>
      </c>
      <c r="AP12" s="69">
        <f t="shared" si="11"/>
        <v>7.4069256560830286E-4</v>
      </c>
      <c r="AQ12" s="29" t="s">
        <v>14</v>
      </c>
      <c r="AR12" s="71">
        <f t="shared" si="12"/>
        <v>3.8144673568327761E-4</v>
      </c>
    </row>
    <row r="13" spans="2:44" ht="21" x14ac:dyDescent="0.35">
      <c r="B13" s="5">
        <v>5</v>
      </c>
      <c r="D13" s="57">
        <v>43.697940000000003</v>
      </c>
      <c r="E13" s="57">
        <v>43.697845000000001</v>
      </c>
      <c r="F13" s="57">
        <v>43.697929999999999</v>
      </c>
      <c r="H13" s="57">
        <v>33.584670000000003</v>
      </c>
      <c r="I13" s="57">
        <v>33.58464</v>
      </c>
      <c r="J13" s="57">
        <v>33.584650000000003</v>
      </c>
      <c r="L13" s="57">
        <v>43.361260000000001</v>
      </c>
      <c r="M13" s="57">
        <v>43.361249999999998</v>
      </c>
      <c r="N13" s="57">
        <v>43.361249999999998</v>
      </c>
      <c r="Q13" s="57">
        <f t="shared" si="2"/>
        <v>43.697904999999999</v>
      </c>
      <c r="R13" s="57">
        <f t="shared" si="1"/>
        <v>33.584653333333335</v>
      </c>
      <c r="S13" s="57">
        <f t="shared" si="3"/>
        <v>43.36125333333333</v>
      </c>
      <c r="U13" s="57">
        <f t="shared" si="4"/>
        <v>5.9500000000412001E-4</v>
      </c>
      <c r="V13" s="57">
        <f t="shared" si="4"/>
        <v>9.8666666666247238E-4</v>
      </c>
      <c r="W13" s="57">
        <f t="shared" si="4"/>
        <v>2.3000000000195087E-4</v>
      </c>
      <c r="Y13" s="62" cm="1">
        <f t="array" ref="Y13">SUMPRODUCT(1000*(U13:W13),(U13:W13&lt;&gt;0)*1) / SUM((U13:W13&lt;&gt;0)*1)</f>
        <v>0.60388888888951442</v>
      </c>
      <c r="Z13" s="11" t="s">
        <v>14</v>
      </c>
      <c r="AA13" s="65" cm="1">
        <f t="array" ref="AA13">_xlfn.STDEV.P(1000*(U13:W13))</f>
        <v>0.3089718114089578</v>
      </c>
      <c r="AB13" s="62">
        <f t="shared" si="13"/>
        <v>0.12077777777790288</v>
      </c>
      <c r="AC13" s="11" t="s">
        <v>14</v>
      </c>
      <c r="AD13" s="65" cm="1">
        <f t="array" ref="AD13">_xlfn.STDEV.P(1000*(U13:W13)/B13)</f>
        <v>6.179436228179154E-2</v>
      </c>
      <c r="AF13" s="67">
        <f t="shared" si="5"/>
        <v>4.8700716845928582E-2</v>
      </c>
      <c r="AG13" s="17" t="s">
        <v>14</v>
      </c>
      <c r="AH13" s="68">
        <f t="shared" si="6"/>
        <v>2.491708156523853E-2</v>
      </c>
      <c r="AI13" s="67">
        <f t="shared" si="7"/>
        <v>9.7401433691857164E-3</v>
      </c>
      <c r="AJ13" s="17" t="s">
        <v>14</v>
      </c>
      <c r="AK13" s="68">
        <f t="shared" si="8"/>
        <v>4.983416313047705E-3</v>
      </c>
      <c r="AM13" s="69">
        <f t="shared" si="9"/>
        <v>2.4221749431713351E-4</v>
      </c>
      <c r="AN13" s="29" t="s">
        <v>14</v>
      </c>
      <c r="AO13" s="71">
        <f t="shared" si="10"/>
        <v>1.2392739682911416E-4</v>
      </c>
      <c r="AP13" s="69">
        <f t="shared" si="11"/>
        <v>7.8549543299884803E-4</v>
      </c>
      <c r="AQ13" s="29" t="s">
        <v>14</v>
      </c>
      <c r="AR13" s="71">
        <f t="shared" si="12"/>
        <v>4.0188841234255684E-4</v>
      </c>
    </row>
    <row r="14" spans="2:44" ht="21" x14ac:dyDescent="0.35">
      <c r="B14" s="5">
        <v>6</v>
      </c>
      <c r="D14" s="57">
        <v>43.69791</v>
      </c>
      <c r="E14" s="57">
        <v>43.697850000000003</v>
      </c>
      <c r="F14" s="57">
        <v>43.697949999999999</v>
      </c>
      <c r="H14" s="57">
        <v>33.584679999999999</v>
      </c>
      <c r="I14" s="57">
        <v>33.584650000000003</v>
      </c>
      <c r="J14" s="57">
        <v>33.584690000000002</v>
      </c>
      <c r="L14" s="57">
        <v>43.361280000000001</v>
      </c>
      <c r="M14" s="57">
        <v>43.361280000000001</v>
      </c>
      <c r="N14" s="57">
        <v>43.361280000000001</v>
      </c>
      <c r="Q14" s="57">
        <f t="shared" si="2"/>
        <v>43.697903333333329</v>
      </c>
      <c r="R14" s="57">
        <f t="shared" si="1"/>
        <v>33.584673333333335</v>
      </c>
      <c r="S14" s="57">
        <f t="shared" si="3"/>
        <v>43.361280000000001</v>
      </c>
      <c r="U14" s="57">
        <f t="shared" si="4"/>
        <v>5.9666666667368418E-4</v>
      </c>
      <c r="V14" s="57">
        <f t="shared" si="4"/>
        <v>9.6666666666322953E-4</v>
      </c>
      <c r="W14" s="57">
        <f t="shared" si="4"/>
        <v>2.0333333333155679E-4</v>
      </c>
      <c r="Y14" s="62" cm="1">
        <f t="array" ref="Y14">SUMPRODUCT(1000*(U14:W14),(U14:W14&lt;&gt;0)*1) / SUM((U14:W14&lt;&gt;0)*1)</f>
        <v>0.5888888888894902</v>
      </c>
      <c r="Z14" s="11" t="s">
        <v>14</v>
      </c>
      <c r="AA14" s="65" cm="1">
        <f t="array" ref="AA14">_xlfn.STDEV.P(1000*(U14:W14))</f>
        <v>0.31167805485175015</v>
      </c>
      <c r="AB14" s="62">
        <f t="shared" si="13"/>
        <v>9.8148148148248363E-2</v>
      </c>
      <c r="AC14" s="11" t="s">
        <v>14</v>
      </c>
      <c r="AD14" s="65" cm="1">
        <f t="array" ref="AD14">_xlfn.STDEV.P(1000*(U14:W14)/B14)</f>
        <v>5.1946342475291681E-2</v>
      </c>
      <c r="AF14" s="67">
        <f t="shared" si="5"/>
        <v>4.7491039426571791E-2</v>
      </c>
      <c r="AG14" s="17" t="s">
        <v>14</v>
      </c>
      <c r="AH14" s="68">
        <f t="shared" si="6"/>
        <v>2.51353270041734E-2</v>
      </c>
      <c r="AI14" s="67">
        <f t="shared" si="7"/>
        <v>7.9151732377619639E-3</v>
      </c>
      <c r="AJ14" s="17" t="s">
        <v>14</v>
      </c>
      <c r="AK14" s="68">
        <f t="shared" si="8"/>
        <v>4.1892211673622325E-3</v>
      </c>
      <c r="AM14" s="69">
        <f t="shared" si="9"/>
        <v>2.3620105241596847E-4</v>
      </c>
      <c r="AN14" s="29" t="s">
        <v>14</v>
      </c>
      <c r="AO14" s="71">
        <f t="shared" si="10"/>
        <v>1.2501286059204367E-4</v>
      </c>
      <c r="AP14" s="69">
        <f t="shared" si="11"/>
        <v>6.3832042240015842E-4</v>
      </c>
      <c r="AQ14" s="29" t="s">
        <v>14</v>
      </c>
      <c r="AR14" s="71">
        <f t="shared" si="12"/>
        <v>3.3784041672276069E-4</v>
      </c>
    </row>
    <row r="15" spans="2:44" ht="21" x14ac:dyDescent="0.35">
      <c r="B15" s="5">
        <v>7</v>
      </c>
      <c r="D15" s="57">
        <v>43.697769999999998</v>
      </c>
      <c r="E15" s="57">
        <v>43.697969999999998</v>
      </c>
      <c r="F15" s="57">
        <v>43.697870000000002</v>
      </c>
      <c r="H15" s="57">
        <v>33.584560000000003</v>
      </c>
      <c r="I15" s="57">
        <v>33.584569999999999</v>
      </c>
      <c r="J15" s="57">
        <v>33.584519999999998</v>
      </c>
      <c r="L15" s="57">
        <v>43.361220000000003</v>
      </c>
      <c r="M15" s="57">
        <v>43.361220000000003</v>
      </c>
      <c r="N15" s="57">
        <v>43.361220000000003</v>
      </c>
      <c r="Q15" s="57">
        <f t="shared" si="2"/>
        <v>43.697869999999995</v>
      </c>
      <c r="R15" s="57">
        <f t="shared" ref="R15:R32" si="14">IFERROR(AVERAGE(H15:J15),0)</f>
        <v>33.58455</v>
      </c>
      <c r="S15" s="57">
        <f t="shared" si="3"/>
        <v>43.361220000000003</v>
      </c>
      <c r="U15" s="57">
        <f t="shared" si="4"/>
        <v>6.3000000000812406E-4</v>
      </c>
      <c r="V15" s="57">
        <f t="shared" si="4"/>
        <v>1.0899999999978149E-3</v>
      </c>
      <c r="W15" s="57">
        <f t="shared" si="4"/>
        <v>2.6333333332928532E-4</v>
      </c>
      <c r="Y15" s="62" cm="1">
        <f t="array" ref="Y15">SUMPRODUCT(1000*(U15:W15),(U15:W15&lt;&gt;0)*1) / SUM((U15:W15&lt;&gt;0)*1)</f>
        <v>0.66111111111174148</v>
      </c>
      <c r="Z15" s="11" t="s">
        <v>14</v>
      </c>
      <c r="AA15" s="65" cm="1">
        <f t="array" ref="AA15">_xlfn.STDEV.P(1000*(U15:W15))</f>
        <v>0.33820148863341881</v>
      </c>
      <c r="AB15" s="62">
        <f t="shared" si="13"/>
        <v>9.4444444444534495E-2</v>
      </c>
      <c r="AC15" s="11" t="s">
        <v>14</v>
      </c>
      <c r="AD15" s="65" cm="1">
        <f t="array" ref="AD15">_xlfn.STDEV.P(1000*(U15:W15)/B15)</f>
        <v>4.8314498376202657E-2</v>
      </c>
      <c r="AF15" s="67">
        <f t="shared" si="5"/>
        <v>5.3315412186430766E-2</v>
      </c>
      <c r="AG15" s="17" t="s">
        <v>14</v>
      </c>
      <c r="AH15" s="68">
        <f t="shared" si="6"/>
        <v>2.7274313599469257E-2</v>
      </c>
      <c r="AI15" s="67">
        <f t="shared" si="7"/>
        <v>7.6164874552043949E-3</v>
      </c>
      <c r="AJ15" s="17" t="s">
        <v>14</v>
      </c>
      <c r="AK15" s="68">
        <f t="shared" si="8"/>
        <v>3.8963305142098916E-3</v>
      </c>
      <c r="AM15" s="69">
        <f t="shared" si="9"/>
        <v>2.651691060141354E-4</v>
      </c>
      <c r="AN15" s="29" t="s">
        <v>14</v>
      </c>
      <c r="AO15" s="71">
        <f t="shared" si="10"/>
        <v>1.3565130714981365E-4</v>
      </c>
      <c r="AP15" s="69">
        <f t="shared" si="11"/>
        <v>6.1423285929067695E-4</v>
      </c>
      <c r="AQ15" s="29" t="s">
        <v>14</v>
      </c>
      <c r="AR15" s="71">
        <f t="shared" si="12"/>
        <v>3.142202027588622E-4</v>
      </c>
    </row>
    <row r="16" spans="2:44" ht="21" x14ac:dyDescent="0.35">
      <c r="B16" s="5">
        <v>8</v>
      </c>
      <c r="D16" s="57">
        <v>43.697769999999998</v>
      </c>
      <c r="E16" s="57">
        <v>43.697789999999998</v>
      </c>
      <c r="F16" s="57">
        <v>43.697749999999999</v>
      </c>
      <c r="H16" s="57">
        <v>33.584569999999999</v>
      </c>
      <c r="I16" s="57">
        <v>33.584560000000003</v>
      </c>
      <c r="J16" s="57">
        <v>33.58455</v>
      </c>
      <c r="L16" s="57">
        <v>43.361339999999998</v>
      </c>
      <c r="M16" s="57">
        <v>43.361339999999998</v>
      </c>
      <c r="N16" s="57">
        <v>43.361379999999997</v>
      </c>
      <c r="Q16" s="57">
        <f t="shared" si="2"/>
        <v>43.697769999999991</v>
      </c>
      <c r="R16" s="57">
        <f t="shared" si="14"/>
        <v>33.584560000000003</v>
      </c>
      <c r="S16" s="57">
        <f t="shared" si="3"/>
        <v>43.361353333333334</v>
      </c>
      <c r="U16" s="57">
        <f t="shared" si="4"/>
        <v>7.3000000001144372E-4</v>
      </c>
      <c r="V16" s="57">
        <f t="shared" si="4"/>
        <v>1.0799999999946408E-3</v>
      </c>
      <c r="W16" s="57">
        <f t="shared" si="4"/>
        <v>1.2999999999863121E-4</v>
      </c>
      <c r="Y16" s="62" cm="1">
        <f t="array" ref="Y16">SUMPRODUCT(1000*(U16:W16),(U16:W16&lt;&gt;0)*1) / SUM((U16:W16&lt;&gt;0)*1)</f>
        <v>0.64666666666823858</v>
      </c>
      <c r="Z16" s="11" t="s">
        <v>14</v>
      </c>
      <c r="AA16" s="65" cm="1">
        <f t="array" ref="AA16">_xlfn.STDEV.P(1000*(U16:W16))</f>
        <v>0.3922867431974319</v>
      </c>
      <c r="AB16" s="62">
        <f t="shared" si="13"/>
        <v>8.0833333333529822E-2</v>
      </c>
      <c r="AC16" s="11" t="s">
        <v>14</v>
      </c>
      <c r="AD16" s="65" cm="1">
        <f t="array" ref="AD16">_xlfn.STDEV.P(1000*(U16:W16)/B16)</f>
        <v>4.9035842899678987E-2</v>
      </c>
      <c r="AF16" s="67">
        <f t="shared" si="5"/>
        <v>5.2150537634535366E-2</v>
      </c>
      <c r="AG16" s="17" t="s">
        <v>14</v>
      </c>
      <c r="AH16" s="68">
        <f t="shared" si="6"/>
        <v>3.1636027677212249E-2</v>
      </c>
      <c r="AI16" s="67">
        <f t="shared" si="7"/>
        <v>6.5188172043169207E-3</v>
      </c>
      <c r="AJ16" s="17" t="s">
        <v>14</v>
      </c>
      <c r="AK16" s="68">
        <f t="shared" si="8"/>
        <v>3.9545034596515311E-3</v>
      </c>
      <c r="AM16" s="69">
        <f t="shared" si="9"/>
        <v>2.5937549529488193E-4</v>
      </c>
      <c r="AN16" s="29" t="s">
        <v>14</v>
      </c>
      <c r="AO16" s="71">
        <f t="shared" si="10"/>
        <v>1.5734469326938568E-4</v>
      </c>
      <c r="AP16" s="69">
        <f t="shared" si="11"/>
        <v>5.2571106486426781E-4</v>
      </c>
      <c r="AQ16" s="29" t="s">
        <v>14</v>
      </c>
      <c r="AR16" s="71">
        <f t="shared" si="12"/>
        <v>3.1891156932673637E-4</v>
      </c>
    </row>
    <row r="17" spans="2:44" ht="21" x14ac:dyDescent="0.35">
      <c r="B17" s="5">
        <v>9</v>
      </c>
      <c r="D17" s="57">
        <v>43.697800000000001</v>
      </c>
      <c r="E17" s="57">
        <v>43.697890000000001</v>
      </c>
      <c r="F17" s="57">
        <v>43.697809999999997</v>
      </c>
      <c r="H17" s="57">
        <v>33.584539999999997</v>
      </c>
      <c r="I17" s="57">
        <v>33.58455</v>
      </c>
      <c r="J17" s="57">
        <v>33.584530000000001</v>
      </c>
      <c r="L17" s="57">
        <v>43.361339999999998</v>
      </c>
      <c r="M17" s="57">
        <v>43.361319999999999</v>
      </c>
      <c r="N17" s="57">
        <v>43.361319999999999</v>
      </c>
      <c r="Q17" s="57">
        <f t="shared" si="2"/>
        <v>43.697833333333335</v>
      </c>
      <c r="R17" s="57">
        <f t="shared" si="14"/>
        <v>33.584539999999997</v>
      </c>
      <c r="S17" s="57">
        <f t="shared" si="3"/>
        <v>43.361326666666663</v>
      </c>
      <c r="U17" s="57">
        <f t="shared" si="4"/>
        <v>6.6666666666748142E-4</v>
      </c>
      <c r="V17" s="57">
        <f t="shared" si="4"/>
        <v>1.1000000000009891E-3</v>
      </c>
      <c r="W17" s="57">
        <f t="shared" si="4"/>
        <v>1.5666666666902529E-4</v>
      </c>
      <c r="Y17" s="62" cm="1">
        <f t="array" ref="Y17">SUMPRODUCT(1000*(U17:W17),(U17:W17&lt;&gt;0)*1) / SUM((U17:W17&lt;&gt;0)*1)</f>
        <v>0.64111111111249863</v>
      </c>
      <c r="Z17" s="11" t="s">
        <v>14</v>
      </c>
      <c r="AA17" s="65" cm="1">
        <f t="array" ref="AA17">_xlfn.STDEV.P(1000*(U17:W17))</f>
        <v>0.38553794388152546</v>
      </c>
      <c r="AB17" s="62">
        <f t="shared" si="13"/>
        <v>7.123456790138874E-2</v>
      </c>
      <c r="AC17" s="11" t="s">
        <v>14</v>
      </c>
      <c r="AD17" s="65" cm="1">
        <f t="array" ref="AD17">_xlfn.STDEV.P(1000*(U17:W17)/B17)</f>
        <v>4.2837549320169484E-2</v>
      </c>
      <c r="AF17" s="67">
        <f t="shared" si="5"/>
        <v>5.1702508960685373E-2</v>
      </c>
      <c r="AG17" s="17" t="s">
        <v>14</v>
      </c>
      <c r="AH17" s="68">
        <f t="shared" si="6"/>
        <v>3.1091769667864956E-2</v>
      </c>
      <c r="AI17" s="67">
        <f t="shared" si="7"/>
        <v>5.7447232178539304E-3</v>
      </c>
      <c r="AJ17" s="17" t="s">
        <v>14</v>
      </c>
      <c r="AK17" s="68">
        <f t="shared" si="8"/>
        <v>3.4546410742072164E-3</v>
      </c>
      <c r="AM17" s="69">
        <f t="shared" si="9"/>
        <v>2.571471834795653E-4</v>
      </c>
      <c r="AN17" s="29" t="s">
        <v>14</v>
      </c>
      <c r="AO17" s="71">
        <f t="shared" si="10"/>
        <v>1.5463777600360515E-4</v>
      </c>
      <c r="AP17" s="69">
        <f t="shared" si="11"/>
        <v>4.6328413047209114E-4</v>
      </c>
      <c r="AQ17" s="29" t="s">
        <v>14</v>
      </c>
      <c r="AR17" s="71">
        <f t="shared" si="12"/>
        <v>2.7860008662961423E-4</v>
      </c>
    </row>
    <row r="18" spans="2:44" ht="21" x14ac:dyDescent="0.35">
      <c r="B18" s="5">
        <v>10</v>
      </c>
      <c r="D18" s="57">
        <v>43.697830000000003</v>
      </c>
      <c r="E18" s="57">
        <v>43.697839999999999</v>
      </c>
      <c r="F18" s="57">
        <v>43.697719999999997</v>
      </c>
      <c r="H18" s="57">
        <v>33.584400000000002</v>
      </c>
      <c r="I18" s="57">
        <v>33.584400000000002</v>
      </c>
      <c r="J18" s="57">
        <v>33.584400000000002</v>
      </c>
      <c r="L18" s="57">
        <v>43.361280000000001</v>
      </c>
      <c r="M18" s="57">
        <v>43.361310000000003</v>
      </c>
      <c r="N18" s="57">
        <v>43.361289999999997</v>
      </c>
      <c r="Q18" s="57">
        <f t="shared" si="2"/>
        <v>43.697796666666669</v>
      </c>
      <c r="R18" s="57">
        <f t="shared" si="14"/>
        <v>33.584400000000002</v>
      </c>
      <c r="S18" s="57">
        <f t="shared" si="3"/>
        <v>43.361293333333329</v>
      </c>
      <c r="U18" s="57">
        <f t="shared" si="4"/>
        <v>7.0333333333394421E-4</v>
      </c>
      <c r="V18" s="57">
        <f t="shared" si="4"/>
        <v>1.239999999995689E-3</v>
      </c>
      <c r="W18" s="57">
        <f t="shared" si="4"/>
        <v>1.9000000000346517E-4</v>
      </c>
      <c r="Y18" s="62" cm="1">
        <f t="array" ref="Y18">SUMPRODUCT(1000*(U18:W18),(U18:W18&lt;&gt;0)*1) / SUM((U18:W18&lt;&gt;0)*1)</f>
        <v>0.71111111111103276</v>
      </c>
      <c r="Z18" s="11" t="s">
        <v>14</v>
      </c>
      <c r="AA18" s="65" cm="1">
        <f t="array" ref="AA18">_xlfn.STDEV.P(1000*(U18:W18))</f>
        <v>0.42869598424857369</v>
      </c>
      <c r="AB18" s="62">
        <f t="shared" si="13"/>
        <v>7.111111111110327E-2</v>
      </c>
      <c r="AC18" s="11" t="s">
        <v>14</v>
      </c>
      <c r="AD18" s="65" cm="1">
        <f t="array" ref="AD18">_xlfn.STDEV.P(1000*(U18:W18)/B18)</f>
        <v>4.2869598424857346E-2</v>
      </c>
      <c r="AF18" s="67">
        <f t="shared" si="5"/>
        <v>5.7347670250889736E-2</v>
      </c>
      <c r="AG18" s="17" t="s">
        <v>14</v>
      </c>
      <c r="AH18" s="68">
        <f t="shared" si="6"/>
        <v>3.4572256794239815E-2</v>
      </c>
      <c r="AI18" s="67">
        <f t="shared" si="7"/>
        <v>5.7347670250889734E-3</v>
      </c>
      <c r="AJ18" s="17" t="s">
        <v>14</v>
      </c>
      <c r="AK18" s="68">
        <f t="shared" si="8"/>
        <v>3.4572256794239793E-3</v>
      </c>
      <c r="AM18" s="69">
        <f t="shared" si="9"/>
        <v>2.8522391235103546E-4</v>
      </c>
      <c r="AN18" s="29" t="s">
        <v>14</v>
      </c>
      <c r="AO18" s="71">
        <f t="shared" si="10"/>
        <v>1.7194829883267594E-4</v>
      </c>
      <c r="AP18" s="69">
        <f t="shared" si="11"/>
        <v>4.6248121170072368E-4</v>
      </c>
      <c r="AQ18" s="29" t="s">
        <v>14</v>
      </c>
      <c r="AR18" s="71">
        <f t="shared" si="12"/>
        <v>2.7880852253419188E-4</v>
      </c>
    </row>
    <row r="19" spans="2:44" ht="21" x14ac:dyDescent="0.35">
      <c r="B19" s="5">
        <v>11</v>
      </c>
      <c r="D19" s="57">
        <v>43.697779999999995</v>
      </c>
      <c r="E19" s="57">
        <v>43.697760000000002</v>
      </c>
      <c r="F19" s="57">
        <v>43.697789999999998</v>
      </c>
      <c r="H19" s="57">
        <v>33.58428</v>
      </c>
      <c r="I19" s="57">
        <v>33.58428</v>
      </c>
      <c r="J19" s="57">
        <v>33.58428</v>
      </c>
      <c r="L19" s="57">
        <v>43.361260000000001</v>
      </c>
      <c r="M19" s="57">
        <v>43.361249999999998</v>
      </c>
      <c r="N19" s="57">
        <v>43.361260000000001</v>
      </c>
      <c r="Q19" s="57">
        <f t="shared" si="2"/>
        <v>43.697776666666662</v>
      </c>
      <c r="R19" s="57">
        <f t="shared" si="14"/>
        <v>33.58428</v>
      </c>
      <c r="S19" s="57">
        <f t="shared" si="3"/>
        <v>43.361256666666669</v>
      </c>
      <c r="U19" s="57">
        <f t="shared" si="4"/>
        <v>7.2333333334029248E-4</v>
      </c>
      <c r="V19" s="57">
        <f t="shared" si="4"/>
        <v>1.3599999999982515E-3</v>
      </c>
      <c r="W19" s="57">
        <f t="shared" si="4"/>
        <v>2.2666666666282254E-4</v>
      </c>
      <c r="Y19" s="62" cm="1">
        <f t="array" ref="Y19">SUMPRODUCT(1000*(U19:W19),(U19:W19&lt;&gt;0)*1) / SUM((U19:W19&lt;&gt;0)*1)</f>
        <v>0.77000000000045554</v>
      </c>
      <c r="Z19" s="11" t="s">
        <v>14</v>
      </c>
      <c r="AA19" s="65" cm="1">
        <f t="array" ref="AA19">_xlfn.STDEV.P(1000*(U19:W19))</f>
        <v>0.46385661897126268</v>
      </c>
      <c r="AB19" s="62">
        <f t="shared" si="13"/>
        <v>7.0000000000041418E-2</v>
      </c>
      <c r="AC19" s="11" t="s">
        <v>14</v>
      </c>
      <c r="AD19" s="65" cm="1">
        <f t="array" ref="AD19">_xlfn.STDEV.P(1000*(U19:W19)/B19)</f>
        <v>4.2168783542842064E-2</v>
      </c>
      <c r="AF19" s="67">
        <f t="shared" si="5"/>
        <v>6.2096774193585121E-2</v>
      </c>
      <c r="AG19" s="17" t="s">
        <v>14</v>
      </c>
      <c r="AH19" s="68">
        <f t="shared" si="6"/>
        <v>3.7407791852521181E-2</v>
      </c>
      <c r="AI19" s="67">
        <f t="shared" si="7"/>
        <v>5.6451612903259205E-3</v>
      </c>
      <c r="AJ19" s="17" t="s">
        <v>14</v>
      </c>
      <c r="AK19" s="68">
        <f t="shared" si="8"/>
        <v>3.4007083502291986E-3</v>
      </c>
      <c r="AM19" s="69">
        <f t="shared" si="9"/>
        <v>3.0884401759282234E-4</v>
      </c>
      <c r="AN19" s="29" t="s">
        <v>14</v>
      </c>
      <c r="AO19" s="71">
        <f t="shared" si="10"/>
        <v>1.860510932337961E-4</v>
      </c>
      <c r="AP19" s="69">
        <f t="shared" si="11"/>
        <v>4.5525494276821938E-4</v>
      </c>
      <c r="AQ19" s="29" t="s">
        <v>14</v>
      </c>
      <c r="AR19" s="71">
        <f t="shared" si="12"/>
        <v>2.7425067340558051E-4</v>
      </c>
    </row>
    <row r="20" spans="2:44" ht="21" x14ac:dyDescent="0.35">
      <c r="B20" s="5">
        <v>12</v>
      </c>
      <c r="D20" s="57">
        <v>43.697769999999998</v>
      </c>
      <c r="E20" s="57">
        <v>43.697780000000002</v>
      </c>
      <c r="F20" s="57">
        <v>43.697679999999998</v>
      </c>
      <c r="H20" s="57">
        <v>33.584119999999999</v>
      </c>
      <c r="I20" s="57">
        <v>33.584119999999999</v>
      </c>
      <c r="J20" s="57">
        <v>33.584119999999999</v>
      </c>
      <c r="L20" s="57">
        <v>43.36121</v>
      </c>
      <c r="M20" s="57">
        <v>43.361220000000003</v>
      </c>
      <c r="N20" s="57">
        <v>43.361220000000003</v>
      </c>
      <c r="Q20" s="57">
        <f t="shared" si="2"/>
        <v>43.697743333333335</v>
      </c>
      <c r="R20" s="57">
        <f t="shared" si="14"/>
        <v>33.584119999999999</v>
      </c>
      <c r="S20" s="57">
        <f t="shared" si="3"/>
        <v>43.361216666666671</v>
      </c>
      <c r="U20" s="57">
        <f t="shared" si="4"/>
        <v>7.5666666666762694E-4</v>
      </c>
      <c r="V20" s="57">
        <f t="shared" si="4"/>
        <v>1.5199999999992997E-3</v>
      </c>
      <c r="W20" s="57">
        <f t="shared" si="4"/>
        <v>2.6666666666130823E-4</v>
      </c>
      <c r="Y20" s="62" cm="1">
        <f t="array" ref="Y20">SUMPRODUCT(1000*(U20:W20),(U20:W20&lt;&gt;0)*1) / SUM((U20:W20&lt;&gt;0)*1)</f>
        <v>0.84777777777607832</v>
      </c>
      <c r="Z20" s="11" t="s">
        <v>14</v>
      </c>
      <c r="AA20" s="65" cm="1">
        <f t="array" ref="AA20">_xlfn.STDEV.P(1000*(U20:W20))</f>
        <v>0.51571118340895195</v>
      </c>
      <c r="AB20" s="62">
        <f t="shared" si="13"/>
        <v>7.0648148148006532E-2</v>
      </c>
      <c r="AC20" s="11" t="s">
        <v>14</v>
      </c>
      <c r="AD20" s="65" cm="1">
        <f t="array" ref="AD20">_xlfn.STDEV.P(1000*(U20:W20)/B20)</f>
        <v>4.2975931950745991E-2</v>
      </c>
      <c r="AF20" s="67">
        <f t="shared" si="5"/>
        <v>6.8369175627103082E-2</v>
      </c>
      <c r="AG20" s="17" t="s">
        <v>14</v>
      </c>
      <c r="AH20" s="68">
        <f t="shared" si="6"/>
        <v>4.1589611565238056E-2</v>
      </c>
      <c r="AI20" s="67">
        <f t="shared" si="7"/>
        <v>5.6974313022585907E-3</v>
      </c>
      <c r="AJ20" s="17" t="s">
        <v>14</v>
      </c>
      <c r="AK20" s="68">
        <f t="shared" si="8"/>
        <v>3.465800963769838E-3</v>
      </c>
      <c r="AM20" s="69">
        <f t="shared" si="9"/>
        <v>3.400403830053559E-4</v>
      </c>
      <c r="AN20" s="29" t="s">
        <v>14</v>
      </c>
      <c r="AO20" s="71">
        <f t="shared" si="10"/>
        <v>2.0684975818373422E-4</v>
      </c>
      <c r="AP20" s="69">
        <f t="shared" si="11"/>
        <v>4.5947026631117663E-4</v>
      </c>
      <c r="AQ20" s="29" t="s">
        <v>14</v>
      </c>
      <c r="AR20" s="71">
        <f t="shared" si="12"/>
        <v>2.7950007772337403E-4</v>
      </c>
    </row>
    <row r="21" spans="2:44" ht="21" x14ac:dyDescent="0.35">
      <c r="B21" s="5">
        <v>13</v>
      </c>
      <c r="D21" s="57">
        <v>43.697850000000003</v>
      </c>
      <c r="E21" s="57">
        <v>43.69773</v>
      </c>
      <c r="F21" s="57">
        <v>43.697710000000001</v>
      </c>
      <c r="H21" s="57">
        <v>33.584359999999997</v>
      </c>
      <c r="I21" s="57">
        <v>33.584350000000001</v>
      </c>
      <c r="J21" s="57">
        <v>33.584339999999997</v>
      </c>
      <c r="L21" s="57">
        <v>43.361179999999997</v>
      </c>
      <c r="M21" s="57">
        <v>43.361190000000001</v>
      </c>
      <c r="N21" s="57">
        <v>43.361179999999997</v>
      </c>
      <c r="Q21" s="57">
        <f t="shared" si="2"/>
        <v>43.697763333333334</v>
      </c>
      <c r="R21" s="57">
        <f t="shared" si="14"/>
        <v>33.584350000000001</v>
      </c>
      <c r="S21" s="57">
        <f t="shared" si="3"/>
        <v>43.361183333333337</v>
      </c>
      <c r="U21" s="57">
        <f t="shared" si="4"/>
        <v>7.366666666683841E-4</v>
      </c>
      <c r="V21" s="57">
        <f t="shared" si="4"/>
        <v>1.2899999999973488E-3</v>
      </c>
      <c r="W21" s="57">
        <f t="shared" si="4"/>
        <v>2.9999999999574811E-4</v>
      </c>
      <c r="Y21" s="62" cm="1">
        <f t="array" ref="Y21">SUMPRODUCT(1000*(U21:W21),(U21:W21&lt;&gt;0)*1) / SUM((U21:W21&lt;&gt;0)*1)</f>
        <v>0.77555555555382705</v>
      </c>
      <c r="Z21" s="11" t="s">
        <v>14</v>
      </c>
      <c r="AA21" s="65" cm="1">
        <f t="array" ref="AA21">_xlfn.STDEV.P(1000*(U21:W21))</f>
        <v>0.40510020098723787</v>
      </c>
      <c r="AB21" s="62">
        <f t="shared" si="13"/>
        <v>5.9658119657986695E-2</v>
      </c>
      <c r="AC21" s="11" t="s">
        <v>14</v>
      </c>
      <c r="AD21" s="65" cm="1">
        <f t="array" ref="AD21">_xlfn.STDEV.P(1000*(U21:W21)/B21)</f>
        <v>3.1161553922095214E-2</v>
      </c>
      <c r="AF21" s="67">
        <f t="shared" si="5"/>
        <v>6.254480286724412E-2</v>
      </c>
      <c r="AG21" s="17" t="s">
        <v>14</v>
      </c>
      <c r="AH21" s="68">
        <f t="shared" si="6"/>
        <v>3.2669371047357891E-2</v>
      </c>
      <c r="AI21" s="67">
        <f t="shared" si="7"/>
        <v>4.8111386820957015E-3</v>
      </c>
      <c r="AJ21" s="17" t="s">
        <v>14</v>
      </c>
      <c r="AK21" s="68">
        <f t="shared" si="8"/>
        <v>2.5130285421044525E-3</v>
      </c>
      <c r="AM21" s="69">
        <f t="shared" si="9"/>
        <v>3.110723294071891E-4</v>
      </c>
      <c r="AN21" s="29" t="s">
        <v>14</v>
      </c>
      <c r="AO21" s="71">
        <f t="shared" si="10"/>
        <v>1.6248412155907057E-4</v>
      </c>
      <c r="AP21" s="69">
        <f t="shared" si="11"/>
        <v>3.8799505500771786E-4</v>
      </c>
      <c r="AQ21" s="29" t="s">
        <v>14</v>
      </c>
      <c r="AR21" s="71">
        <f t="shared" si="12"/>
        <v>2.0266359210519778E-4</v>
      </c>
    </row>
    <row r="22" spans="2:44" ht="21" x14ac:dyDescent="0.35">
      <c r="B22" s="5">
        <v>14</v>
      </c>
      <c r="D22" s="57">
        <v>43.697720000000004</v>
      </c>
      <c r="E22" s="57">
        <v>43.697569999999999</v>
      </c>
      <c r="F22" s="57">
        <v>43.697650000000003</v>
      </c>
      <c r="H22" s="57">
        <v>33.584299999999999</v>
      </c>
      <c r="I22" s="57">
        <v>33.584299999999999</v>
      </c>
      <c r="J22" s="57">
        <v>33.584310000000002</v>
      </c>
      <c r="L22" s="57">
        <v>43.361170000000001</v>
      </c>
      <c r="M22" s="57">
        <v>43.36112</v>
      </c>
      <c r="N22" s="57">
        <v>43.361190000000001</v>
      </c>
      <c r="Q22" s="57">
        <f t="shared" si="2"/>
        <v>43.697646666666664</v>
      </c>
      <c r="R22" s="57">
        <f t="shared" si="14"/>
        <v>33.584303333333331</v>
      </c>
      <c r="S22" s="57">
        <f t="shared" si="3"/>
        <v>43.361160000000005</v>
      </c>
      <c r="U22" s="57">
        <f t="shared" si="4"/>
        <v>8.5333333333892369E-4</v>
      </c>
      <c r="V22" s="57">
        <f t="shared" si="4"/>
        <v>1.3366666666669857E-3</v>
      </c>
      <c r="W22" s="57">
        <f t="shared" si="4"/>
        <v>3.2333333332701386E-4</v>
      </c>
      <c r="Y22" s="62" cm="1">
        <f t="array" ref="Y22">SUMPRODUCT(1000*(U22:W22),(U22:W22&lt;&gt;0)*1) / SUM((U22:W22&lt;&gt;0)*1)</f>
        <v>0.83777777777764106</v>
      </c>
      <c r="Z22" s="11" t="s">
        <v>14</v>
      </c>
      <c r="AA22" s="65" cm="1">
        <f t="array" ref="AA22">_xlfn.STDEV.P(1000*(U22:W22))</f>
        <v>0.41383780445652046</v>
      </c>
      <c r="AB22" s="62">
        <f t="shared" si="13"/>
        <v>5.9841269841260078E-2</v>
      </c>
      <c r="AC22" s="11" t="s">
        <v>14</v>
      </c>
      <c r="AD22" s="65" cm="1">
        <f t="array" ref="AD22">_xlfn.STDEV.P(1000*(U22:W22)/B22)</f>
        <v>2.9559843175465738E-2</v>
      </c>
      <c r="AF22" s="67">
        <f t="shared" si="5"/>
        <v>6.7562724014325892E-2</v>
      </c>
      <c r="AG22" s="17" t="s">
        <v>14</v>
      </c>
      <c r="AH22" s="68">
        <f t="shared" si="6"/>
        <v>3.3374016488429067E-2</v>
      </c>
      <c r="AI22" s="67">
        <f t="shared" si="7"/>
        <v>4.8259088581661348E-3</v>
      </c>
      <c r="AJ22" s="17" t="s">
        <v>14</v>
      </c>
      <c r="AK22" s="68">
        <f t="shared" si="8"/>
        <v>2.3838583206020757E-3</v>
      </c>
      <c r="AM22" s="69">
        <f t="shared" si="9"/>
        <v>3.3602942173854589E-4</v>
      </c>
      <c r="AN22" s="29" t="s">
        <v>14</v>
      </c>
      <c r="AO22" s="71">
        <f t="shared" si="10"/>
        <v>1.6598874046762203E-4</v>
      </c>
      <c r="AP22" s="69">
        <f t="shared" si="11"/>
        <v>3.8918619823920443E-4</v>
      </c>
      <c r="AQ22" s="29" t="s">
        <v>14</v>
      </c>
      <c r="AR22" s="71">
        <f t="shared" si="12"/>
        <v>1.9224663875823191E-4</v>
      </c>
    </row>
    <row r="23" spans="2:44" ht="21" x14ac:dyDescent="0.35">
      <c r="B23" s="5">
        <v>15</v>
      </c>
      <c r="D23" s="57">
        <v>43.697569999999999</v>
      </c>
      <c r="E23" s="57">
        <v>43.697580000000002</v>
      </c>
      <c r="F23" s="57">
        <v>43.697690000000001</v>
      </c>
      <c r="H23" s="57">
        <v>33.58426</v>
      </c>
      <c r="I23" s="57">
        <v>33.584249999999997</v>
      </c>
      <c r="J23" s="57">
        <v>33.584240000000001</v>
      </c>
      <c r="L23" s="57">
        <v>43.36112</v>
      </c>
      <c r="M23" s="57">
        <v>43.3611</v>
      </c>
      <c r="N23" s="57">
        <v>43.3611</v>
      </c>
      <c r="Q23" s="57">
        <f t="shared" si="2"/>
        <v>43.697613333333329</v>
      </c>
      <c r="R23" s="57">
        <f t="shared" si="14"/>
        <v>33.584249999999997</v>
      </c>
      <c r="S23" s="57">
        <f t="shared" si="3"/>
        <v>43.361106666666664</v>
      </c>
      <c r="U23" s="57">
        <f t="shared" si="4"/>
        <v>8.8666666667336358E-4</v>
      </c>
      <c r="V23" s="57">
        <f t="shared" si="4"/>
        <v>1.3900000000006685E-3</v>
      </c>
      <c r="W23" s="57">
        <f t="shared" si="4"/>
        <v>3.7666666666780202E-4</v>
      </c>
      <c r="Y23" s="62" cm="1">
        <f t="array" ref="Y23">SUMPRODUCT(1000*(U23:W23),(U23:W23&lt;&gt;0)*1) / SUM((U23:W23&lt;&gt;0)*1)</f>
        <v>0.88444444444727799</v>
      </c>
      <c r="Z23" s="11" t="s">
        <v>14</v>
      </c>
      <c r="AA23" s="65" cm="1">
        <f t="array" ref="AA23">_xlfn.STDEV.P(1000*(U23:W23))</f>
        <v>0.41369458526356628</v>
      </c>
      <c r="AB23" s="62">
        <f t="shared" si="13"/>
        <v>5.8962962963151865E-2</v>
      </c>
      <c r="AC23" s="11" t="s">
        <v>14</v>
      </c>
      <c r="AD23" s="65" cm="1">
        <f t="array" ref="AD23">_xlfn.STDEV.P(1000*(U23:W23)/B23)</f>
        <v>2.7579639017571093E-2</v>
      </c>
      <c r="AF23" s="67">
        <f t="shared" si="5"/>
        <v>7.1326164874780482E-2</v>
      </c>
      <c r="AG23" s="17" t="s">
        <v>14</v>
      </c>
      <c r="AH23" s="68">
        <f t="shared" si="6"/>
        <v>3.3362466553513409E-2</v>
      </c>
      <c r="AI23" s="67">
        <f t="shared" si="7"/>
        <v>4.7550776583186989E-3</v>
      </c>
      <c r="AJ23" s="17" t="s">
        <v>14</v>
      </c>
      <c r="AK23" s="68">
        <f t="shared" si="8"/>
        <v>2.2241644369008946E-3</v>
      </c>
      <c r="AM23" s="69">
        <f t="shared" si="9"/>
        <v>3.54747240987776E-4</v>
      </c>
      <c r="AN23" s="29" t="s">
        <v>14</v>
      </c>
      <c r="AO23" s="71">
        <f t="shared" si="10"/>
        <v>1.6593129580405277E-4</v>
      </c>
      <c r="AP23" s="69">
        <f t="shared" si="11"/>
        <v>3.8347400470312089E-4</v>
      </c>
      <c r="AQ23" s="29" t="s">
        <v>14</v>
      </c>
      <c r="AR23" s="71">
        <f t="shared" si="12"/>
        <v>1.7936809975007214E-4</v>
      </c>
    </row>
    <row r="24" spans="2:44" ht="21" x14ac:dyDescent="0.35">
      <c r="B24" s="5">
        <v>16</v>
      </c>
      <c r="D24" s="57">
        <v>43.697500000000005</v>
      </c>
      <c r="E24" s="57">
        <v>43.69746</v>
      </c>
      <c r="F24" s="57">
        <v>43.697519999999997</v>
      </c>
      <c r="H24" s="57">
        <v>33.584130000000002</v>
      </c>
      <c r="I24" s="57">
        <v>33.584139999999998</v>
      </c>
      <c r="J24" s="57">
        <v>33.584090000000003</v>
      </c>
      <c r="L24" s="57">
        <v>43.36101</v>
      </c>
      <c r="M24" s="57">
        <v>43.361049999999999</v>
      </c>
      <c r="N24" s="57">
        <v>43.36103</v>
      </c>
      <c r="Q24" s="57">
        <f t="shared" si="2"/>
        <v>43.697493333333334</v>
      </c>
      <c r="R24" s="57">
        <f t="shared" si="14"/>
        <v>33.584120000000006</v>
      </c>
      <c r="S24" s="57">
        <f t="shared" si="3"/>
        <v>43.36103</v>
      </c>
      <c r="U24" s="57">
        <f t="shared" si="4"/>
        <v>1.0066666666688207E-3</v>
      </c>
      <c r="V24" s="57">
        <f t="shared" si="4"/>
        <v>1.5199999999921943E-3</v>
      </c>
      <c r="W24" s="57">
        <f t="shared" si="4"/>
        <v>4.533333333327505E-4</v>
      </c>
      <c r="Y24" s="62" cm="1">
        <f t="array" ref="Y24">SUMPRODUCT(1000*(U24:W24),(U24:W24&lt;&gt;0)*1) / SUM((U24:W24&lt;&gt;0)*1)</f>
        <v>0.99333333333125517</v>
      </c>
      <c r="Z24" s="11" t="s">
        <v>14</v>
      </c>
      <c r="AA24" s="65" cm="1">
        <f t="array" ref="AA24">_xlfn.STDEV.P(1000*(U24:W24))</f>
        <v>0.43556689327358983</v>
      </c>
      <c r="AB24" s="62">
        <f t="shared" si="13"/>
        <v>6.2083333333203448E-2</v>
      </c>
      <c r="AC24" s="11" t="s">
        <v>14</v>
      </c>
      <c r="AD24" s="65" cm="1">
        <f t="array" ref="AD24">_xlfn.STDEV.P(1000*(U24:W24)/B24)</f>
        <v>2.7222930829599364E-2</v>
      </c>
      <c r="AF24" s="67">
        <f t="shared" si="5"/>
        <v>8.0107526881552829E-2</v>
      </c>
      <c r="AG24" s="17" t="s">
        <v>14</v>
      </c>
      <c r="AH24" s="68">
        <f t="shared" si="6"/>
        <v>3.5126362360773371E-2</v>
      </c>
      <c r="AI24" s="67">
        <f t="shared" si="7"/>
        <v>5.0067204300970518E-3</v>
      </c>
      <c r="AJ24" s="17" t="s">
        <v>14</v>
      </c>
      <c r="AK24" s="68">
        <f t="shared" si="8"/>
        <v>2.1953976475483357E-3</v>
      </c>
      <c r="AM24" s="69">
        <f t="shared" si="9"/>
        <v>3.9842215256456304E-4</v>
      </c>
      <c r="AN24" s="29" t="s">
        <v>14</v>
      </c>
      <c r="AO24" s="71">
        <f t="shared" si="10"/>
        <v>1.7470419382981814E-4</v>
      </c>
      <c r="AP24" s="69">
        <f t="shared" si="11"/>
        <v>4.0376777662072999E-4</v>
      </c>
      <c r="AQ24" s="29" t="s">
        <v>14</v>
      </c>
      <c r="AR24" s="71">
        <f t="shared" si="12"/>
        <v>1.770481973829303E-4</v>
      </c>
    </row>
    <row r="25" spans="2:44" ht="21" x14ac:dyDescent="0.35">
      <c r="B25" s="5">
        <v>17</v>
      </c>
      <c r="D25" s="57">
        <v>43.697510000000001</v>
      </c>
      <c r="E25" s="57">
        <v>43.697229999999998</v>
      </c>
      <c r="F25" s="57">
        <v>43.697279999999999</v>
      </c>
      <c r="H25" s="57">
        <v>33.58408</v>
      </c>
      <c r="I25" s="57">
        <v>33.584069999999997</v>
      </c>
      <c r="J25" s="57">
        <v>33.584049999999998</v>
      </c>
      <c r="L25" s="57">
        <v>43.36083</v>
      </c>
      <c r="M25" s="57">
        <v>43.360840000000003</v>
      </c>
      <c r="N25" s="57">
        <v>43.360840000000003</v>
      </c>
      <c r="Q25" s="57">
        <f t="shared" si="2"/>
        <v>43.697339999999997</v>
      </c>
      <c r="R25" s="57">
        <f t="shared" si="14"/>
        <v>33.584066666666665</v>
      </c>
      <c r="S25" s="57">
        <f t="shared" si="3"/>
        <v>43.360836666666671</v>
      </c>
      <c r="U25" s="57">
        <f t="shared" si="4"/>
        <v>1.160000000005823E-3</v>
      </c>
      <c r="V25" s="57">
        <f t="shared" si="4"/>
        <v>1.5733333333329824E-3</v>
      </c>
      <c r="W25" s="57">
        <f t="shared" si="4"/>
        <v>6.4666666666113315E-4</v>
      </c>
      <c r="Y25" s="62" cm="1">
        <f t="array" ref="Y25">SUMPRODUCT(1000*(U25:W25),(U25:W25&lt;&gt;0)*1) / SUM((U25:W25&lt;&gt;0)*1)</f>
        <v>1.1266666666666463</v>
      </c>
      <c r="Z25" s="11" t="s">
        <v>14</v>
      </c>
      <c r="AA25" s="65" cm="1">
        <f t="array" ref="AA25">_xlfn.STDEV.P(1000*(U25:W25))</f>
        <v>0.37904363083406367</v>
      </c>
      <c r="AB25" s="62">
        <f t="shared" si="13"/>
        <v>6.627450980392037E-2</v>
      </c>
      <c r="AC25" s="11" t="s">
        <v>14</v>
      </c>
      <c r="AD25" s="65" cm="1">
        <f t="array" ref="AD25">_xlfn.STDEV.P(1000*(U25:W25)/B25)</f>
        <v>2.2296684166709605E-2</v>
      </c>
      <c r="AF25" s="67">
        <f t="shared" si="5"/>
        <v>9.0860215053761795E-2</v>
      </c>
      <c r="AG25" s="17" t="s">
        <v>14</v>
      </c>
      <c r="AH25" s="68">
        <f t="shared" si="6"/>
        <v>3.0568034744682553E-2</v>
      </c>
      <c r="AI25" s="67">
        <f t="shared" si="7"/>
        <v>5.3447185325742235E-3</v>
      </c>
      <c r="AJ25" s="17" t="s">
        <v>14</v>
      </c>
      <c r="AK25" s="68">
        <f t="shared" si="8"/>
        <v>1.7981196908636778E-3</v>
      </c>
      <c r="AM25" s="69">
        <f t="shared" si="9"/>
        <v>4.5190163613121346E-4</v>
      </c>
      <c r="AN25" s="29" t="s">
        <v>14</v>
      </c>
      <c r="AO25" s="71">
        <f t="shared" si="10"/>
        <v>1.5203293219440722E-4</v>
      </c>
      <c r="AP25" s="69">
        <f t="shared" si="11"/>
        <v>4.3102568811082448E-4</v>
      </c>
      <c r="AQ25" s="29" t="s">
        <v>14</v>
      </c>
      <c r="AR25" s="71">
        <f t="shared" si="12"/>
        <v>1.4500965248900627E-4</v>
      </c>
    </row>
    <row r="26" spans="2:44" ht="21" x14ac:dyDescent="0.35">
      <c r="B26" s="5">
        <v>18</v>
      </c>
      <c r="D26" s="57">
        <v>43.697180000000003</v>
      </c>
      <c r="E26" s="57">
        <v>43.697189999999999</v>
      </c>
      <c r="F26" s="57">
        <v>43.697200000000002</v>
      </c>
      <c r="H26" s="57">
        <v>33.583970000000001</v>
      </c>
      <c r="I26" s="57">
        <v>33.58399</v>
      </c>
      <c r="J26" s="57">
        <v>33.583939999999998</v>
      </c>
      <c r="L26" s="57">
        <v>43.361020000000003</v>
      </c>
      <c r="M26" s="57">
        <v>43.361020000000003</v>
      </c>
      <c r="N26" s="57">
        <v>43.361020000000003</v>
      </c>
      <c r="Q26" s="57">
        <f t="shared" si="2"/>
        <v>43.697190000000006</v>
      </c>
      <c r="R26" s="57">
        <f t="shared" si="14"/>
        <v>33.583966666666662</v>
      </c>
      <c r="S26" s="57">
        <f t="shared" si="3"/>
        <v>43.361020000000003</v>
      </c>
      <c r="U26" s="57">
        <f t="shared" si="4"/>
        <v>1.3099999999965917E-3</v>
      </c>
      <c r="V26" s="57">
        <f t="shared" si="4"/>
        <v>1.6733333333363021E-3</v>
      </c>
      <c r="W26" s="57">
        <f t="shared" si="4"/>
        <v>4.6333333332881921E-4</v>
      </c>
      <c r="Y26" s="62" cm="1">
        <f t="array" ref="Y26">SUMPRODUCT(1000*(U26:W26),(U26:W26&lt;&gt;0)*1) / SUM((U26:W26&lt;&gt;0)*1)</f>
        <v>1.1488888888872377</v>
      </c>
      <c r="Z26" s="11" t="s">
        <v>14</v>
      </c>
      <c r="AA26" s="65" cm="1">
        <f t="array" ref="AA26">_xlfn.STDEV.P(1000*(U26:W26))</f>
        <v>0.50694680365017597</v>
      </c>
      <c r="AB26" s="62">
        <f t="shared" si="13"/>
        <v>6.3827160493735435E-2</v>
      </c>
      <c r="AC26" s="11" t="s">
        <v>14</v>
      </c>
      <c r="AD26" s="65" cm="1">
        <f t="array" ref="AD26">_xlfn.STDEV.P(1000*(U26:W26)/B26)</f>
        <v>2.8163711313898644E-2</v>
      </c>
      <c r="AF26" s="67">
        <f t="shared" si="5"/>
        <v>9.265232974897078E-2</v>
      </c>
      <c r="AG26" s="17" t="s">
        <v>14</v>
      </c>
      <c r="AH26" s="68">
        <f t="shared" si="6"/>
        <v>4.088280674598193E-2</v>
      </c>
      <c r="AI26" s="67">
        <f t="shared" si="7"/>
        <v>5.1473516527205995E-3</v>
      </c>
      <c r="AJ26" s="17" t="s">
        <v>14</v>
      </c>
      <c r="AK26" s="68">
        <f t="shared" si="8"/>
        <v>2.2712670414434389E-3</v>
      </c>
      <c r="AM26" s="69">
        <f t="shared" si="9"/>
        <v>4.6081488339153021E-4</v>
      </c>
      <c r="AN26" s="29" t="s">
        <v>14</v>
      </c>
      <c r="AO26" s="71">
        <f t="shared" si="10"/>
        <v>2.0333439940917839E-4</v>
      </c>
      <c r="AP26" s="69">
        <f t="shared" si="11"/>
        <v>4.1510900425166124E-4</v>
      </c>
      <c r="AQ26" s="29" t="s">
        <v>14</v>
      </c>
      <c r="AR26" s="71">
        <f t="shared" si="12"/>
        <v>1.831666968905999E-4</v>
      </c>
    </row>
    <row r="27" spans="2:44" ht="21" x14ac:dyDescent="0.35">
      <c r="B27" s="5">
        <v>19</v>
      </c>
      <c r="D27" s="57">
        <v>43.697069999999997</v>
      </c>
      <c r="E27" s="57">
        <v>43.69706</v>
      </c>
      <c r="F27" s="57">
        <v>43.69708</v>
      </c>
      <c r="H27" s="57">
        <v>33.5839</v>
      </c>
      <c r="I27" s="57">
        <v>33.583910000000003</v>
      </c>
      <c r="J27" s="57">
        <v>33.583919999999999</v>
      </c>
      <c r="L27" s="57">
        <v>43.360869999999998</v>
      </c>
      <c r="M27" s="57">
        <v>43.360849999999999</v>
      </c>
      <c r="N27" s="57">
        <v>43.360860000000002</v>
      </c>
      <c r="Q27" s="57">
        <f t="shared" si="2"/>
        <v>43.697069999999997</v>
      </c>
      <c r="R27" s="57">
        <f t="shared" si="14"/>
        <v>33.583910000000003</v>
      </c>
      <c r="S27" s="57">
        <f t="shared" si="3"/>
        <v>43.360860000000002</v>
      </c>
      <c r="U27" s="57">
        <f t="shared" si="4"/>
        <v>1.4300000000062596E-3</v>
      </c>
      <c r="V27" s="57">
        <f t="shared" si="4"/>
        <v>1.7299999999949023E-3</v>
      </c>
      <c r="W27" s="57">
        <f t="shared" si="4"/>
        <v>6.233333333298674E-4</v>
      </c>
      <c r="Y27" s="62" cm="1">
        <f t="array" ref="Y27">SUMPRODUCT(1000*(U27:W27),(U27:W27&lt;&gt;0)*1) / SUM((U27:W27&lt;&gt;0)*1)</f>
        <v>1.261111111110343</v>
      </c>
      <c r="Z27" s="11" t="s">
        <v>14</v>
      </c>
      <c r="AA27" s="65" cm="1">
        <f t="array" ref="AA27">_xlfn.STDEV.P(1000*(U27:W27))</f>
        <v>0.46731172349317834</v>
      </c>
      <c r="AB27" s="62">
        <f t="shared" si="13"/>
        <v>6.6374269005807521E-2</v>
      </c>
      <c r="AC27" s="11" t="s">
        <v>14</v>
      </c>
      <c r="AD27" s="65" cm="1">
        <f t="array" ref="AD27">_xlfn.STDEV.P(1000*(U27:W27)/B27)</f>
        <v>2.4595353868062046E-2</v>
      </c>
      <c r="AF27" s="67">
        <f t="shared" si="5"/>
        <v>0.10170250896051153</v>
      </c>
      <c r="AG27" s="17" t="s">
        <v>14</v>
      </c>
      <c r="AH27" s="68">
        <f t="shared" si="6"/>
        <v>3.7686429313965993E-2</v>
      </c>
      <c r="AI27" s="67">
        <f t="shared" si="7"/>
        <v>5.3527636295006061E-3</v>
      </c>
      <c r="AJ27" s="17" t="s">
        <v>14</v>
      </c>
      <c r="AK27" s="68">
        <f t="shared" si="8"/>
        <v>1.983496279682423E-3</v>
      </c>
      <c r="AM27" s="69">
        <f t="shared" si="9"/>
        <v>5.0582678205978717E-4</v>
      </c>
      <c r="AN27" s="29" t="s">
        <v>14</v>
      </c>
      <c r="AO27" s="71">
        <f t="shared" si="10"/>
        <v>1.8743692227503106E-4</v>
      </c>
      <c r="AP27" s="69">
        <f t="shared" si="11"/>
        <v>4.3167448625004885E-4</v>
      </c>
      <c r="AQ27" s="29" t="s">
        <v>14</v>
      </c>
      <c r="AR27" s="71">
        <f t="shared" si="12"/>
        <v>1.599593773937438E-4</v>
      </c>
    </row>
    <row r="28" spans="2:44" ht="21" x14ac:dyDescent="0.35">
      <c r="B28" s="5">
        <v>20</v>
      </c>
      <c r="D28" s="57">
        <v>43.696979999999996</v>
      </c>
      <c r="E28" s="57">
        <v>43.697020000000002</v>
      </c>
      <c r="F28" s="57">
        <v>43.697029999999998</v>
      </c>
      <c r="H28" s="57">
        <v>33.58381</v>
      </c>
      <c r="I28" s="57">
        <v>33.583799999999997</v>
      </c>
      <c r="J28" s="57">
        <v>33.58381</v>
      </c>
      <c r="L28" s="57">
        <v>43.360840000000003</v>
      </c>
      <c r="M28" s="57">
        <v>43.360849999999999</v>
      </c>
      <c r="N28" s="57">
        <v>43.360860000000002</v>
      </c>
      <c r="Q28" s="57">
        <f t="shared" si="2"/>
        <v>43.697009999999999</v>
      </c>
      <c r="R28" s="57">
        <f t="shared" si="14"/>
        <v>33.583806666666668</v>
      </c>
      <c r="S28" s="57">
        <f t="shared" si="3"/>
        <v>43.360849999999999</v>
      </c>
      <c r="U28" s="57">
        <f t="shared" si="4"/>
        <v>1.4900000000039881E-3</v>
      </c>
      <c r="V28" s="57">
        <f t="shared" si="4"/>
        <v>1.8333333333302448E-3</v>
      </c>
      <c r="W28" s="57">
        <f t="shared" si="4"/>
        <v>6.3333333333304154E-4</v>
      </c>
      <c r="Y28" s="62" cm="1">
        <f t="array" ref="Y28">SUMPRODUCT(1000*(U28:W28),(U28:W28&lt;&gt;0)*1) / SUM((U28:W28&lt;&gt;0)*1)</f>
        <v>1.3188888888890915</v>
      </c>
      <c r="Z28" s="11" t="s">
        <v>14</v>
      </c>
      <c r="AA28" s="65" cm="1">
        <f t="array" ref="AA28">_xlfn.STDEV.P(1000*(U28:W28))</f>
        <v>0.50461817859879798</v>
      </c>
      <c r="AB28" s="62">
        <f t="shared" si="13"/>
        <v>6.5944444444454575E-2</v>
      </c>
      <c r="AC28" s="11" t="s">
        <v>14</v>
      </c>
      <c r="AD28" s="65" cm="1">
        <f t="array" ref="AD28">_xlfn.STDEV.P(1000*(U28:W28)/B28)</f>
        <v>2.5230908929939906E-2</v>
      </c>
      <c r="AF28" s="67">
        <f t="shared" si="5"/>
        <v>0.10636200716847512</v>
      </c>
      <c r="AG28" s="17" t="s">
        <v>14</v>
      </c>
      <c r="AH28" s="68">
        <f t="shared" si="6"/>
        <v>4.0695014403128865E-2</v>
      </c>
      <c r="AI28" s="67">
        <f t="shared" si="7"/>
        <v>5.318100358423756E-3</v>
      </c>
      <c r="AJ28" s="17" t="s">
        <v>14</v>
      </c>
      <c r="AK28" s="68">
        <f t="shared" si="8"/>
        <v>2.0347507201564441E-3</v>
      </c>
      <c r="AM28" s="69">
        <f t="shared" si="9"/>
        <v>5.2900122493870067E-4</v>
      </c>
      <c r="AN28" s="29" t="s">
        <v>14</v>
      </c>
      <c r="AO28" s="71">
        <f t="shared" si="10"/>
        <v>2.0240039692043238E-4</v>
      </c>
      <c r="AP28" s="69">
        <f t="shared" si="11"/>
        <v>4.2887906116320613E-4</v>
      </c>
      <c r="AQ28" s="29" t="s">
        <v>14</v>
      </c>
      <c r="AR28" s="71">
        <f t="shared" si="12"/>
        <v>1.6409280001261647E-4</v>
      </c>
    </row>
    <row r="29" spans="2:44" ht="21" x14ac:dyDescent="0.35">
      <c r="B29" s="5">
        <v>21</v>
      </c>
      <c r="D29" s="57">
        <v>43.69679</v>
      </c>
      <c r="E29" s="57">
        <v>43.696739999999998</v>
      </c>
      <c r="F29" s="57">
        <v>43.696779999999997</v>
      </c>
      <c r="H29" s="57">
        <v>33.583710000000004</v>
      </c>
      <c r="I29" s="57">
        <v>33.583710000000004</v>
      </c>
      <c r="J29" s="57">
        <v>33.5837</v>
      </c>
      <c r="L29" s="57">
        <v>43.360790000000001</v>
      </c>
      <c r="M29" s="57">
        <v>43.360779999999998</v>
      </c>
      <c r="N29" s="57">
        <v>43.360790000000001</v>
      </c>
      <c r="Q29" s="57">
        <f t="shared" si="2"/>
        <v>43.696769999999994</v>
      </c>
      <c r="R29" s="57">
        <f t="shared" si="14"/>
        <v>33.583706666666671</v>
      </c>
      <c r="S29" s="57">
        <f t="shared" si="3"/>
        <v>43.360786666666662</v>
      </c>
      <c r="U29" s="57">
        <f t="shared" si="4"/>
        <v>1.7300000000091131E-3</v>
      </c>
      <c r="V29" s="57">
        <f t="shared" si="4"/>
        <v>1.9333333333264591E-3</v>
      </c>
      <c r="W29" s="57">
        <f t="shared" si="4"/>
        <v>6.966666666698984E-4</v>
      </c>
      <c r="Y29" s="62" cm="1">
        <f t="array" ref="Y29">SUMPRODUCT(1000*(U29:W29),(U29:W29&lt;&gt;0)*1) / SUM((U29:W29&lt;&gt;0)*1)</f>
        <v>1.4533333333351568</v>
      </c>
      <c r="Z29" s="11" t="s">
        <v>14</v>
      </c>
      <c r="AA29" s="65" cm="1">
        <f t="array" ref="AA29">_xlfn.STDEV.P(1000*(U29:W29))</f>
        <v>0.54144525389074549</v>
      </c>
      <c r="AB29" s="62">
        <f t="shared" si="13"/>
        <v>6.9206349206436035E-2</v>
      </c>
      <c r="AC29" s="11" t="s">
        <v>14</v>
      </c>
      <c r="AD29" s="65" cm="1">
        <f t="array" ref="AD29">_xlfn.STDEV.P(1000*(U29:W29)/B29)</f>
        <v>2.5783107328130744E-2</v>
      </c>
      <c r="AF29" s="67">
        <f t="shared" si="5"/>
        <v>0.11720430107541586</v>
      </c>
      <c r="AG29" s="17" t="s">
        <v>14</v>
      </c>
      <c r="AH29" s="68">
        <f t="shared" si="6"/>
        <v>4.366493982989883E-2</v>
      </c>
      <c r="AI29" s="67">
        <f t="shared" si="7"/>
        <v>5.5811571940674216E-3</v>
      </c>
      <c r="AJ29" s="17" t="s">
        <v>14</v>
      </c>
      <c r="AK29" s="68">
        <f t="shared" si="8"/>
        <v>2.0792828490428018E-3</v>
      </c>
      <c r="AM29" s="69">
        <f t="shared" si="9"/>
        <v>5.8292637086822436E-4</v>
      </c>
      <c r="AN29" s="29" t="s">
        <v>14</v>
      </c>
      <c r="AO29" s="71">
        <f t="shared" si="10"/>
        <v>2.1717159417933071E-4</v>
      </c>
      <c r="AP29" s="69">
        <f t="shared" si="11"/>
        <v>4.5009332210221143E-4</v>
      </c>
      <c r="AQ29" s="29" t="s">
        <v>14</v>
      </c>
      <c r="AR29" s="71">
        <f t="shared" si="12"/>
        <v>1.6768410072925822E-4</v>
      </c>
    </row>
    <row r="30" spans="2:44" ht="21" x14ac:dyDescent="0.35">
      <c r="B30" s="5">
        <v>22</v>
      </c>
      <c r="D30" s="57">
        <v>43.696599999999997</v>
      </c>
      <c r="E30" s="57">
        <v>43.69659</v>
      </c>
      <c r="F30" s="57">
        <v>43.696579999999997</v>
      </c>
      <c r="H30" s="57">
        <v>33.583640000000003</v>
      </c>
      <c r="I30" s="57">
        <v>33.583649999999999</v>
      </c>
      <c r="J30" s="57">
        <v>33.583660000000002</v>
      </c>
      <c r="L30" s="57"/>
      <c r="M30" s="57"/>
      <c r="N30" s="57"/>
      <c r="Q30" s="57">
        <f t="shared" si="2"/>
        <v>43.696589999999993</v>
      </c>
      <c r="R30" s="57">
        <f t="shared" si="14"/>
        <v>33.583650000000006</v>
      </c>
      <c r="S30" s="57">
        <f t="shared" si="3"/>
        <v>0</v>
      </c>
      <c r="U30" s="57">
        <f t="shared" si="4"/>
        <v>1.9100000000094042E-3</v>
      </c>
      <c r="V30" s="57">
        <f t="shared" si="4"/>
        <v>1.9899999999921647E-3</v>
      </c>
      <c r="W30" s="57">
        <f t="shared" si="4"/>
        <v>0</v>
      </c>
      <c r="Y30" s="62" cm="1">
        <f t="array" ref="Y30">SUMPRODUCT(1000*(U30:W30),(U30:W30&lt;&gt;0)*1) / SUM((U30:W30&lt;&gt;0)*1)</f>
        <v>1.9500000000007844</v>
      </c>
      <c r="Z30" s="11" t="s">
        <v>14</v>
      </c>
      <c r="AA30" s="65" cm="1">
        <f t="array" ref="AA30">_xlfn.STDEV.P(1000*(U30:W30))</f>
        <v>0.91981882274004745</v>
      </c>
      <c r="AB30" s="62">
        <f t="shared" si="13"/>
        <v>8.863636363639929E-2</v>
      </c>
      <c r="AC30" s="11" t="s">
        <v>14</v>
      </c>
      <c r="AD30" s="65" cm="1">
        <f t="array" ref="AD30">_xlfn.STDEV.P(1000*(U30:W30)/B30)</f>
        <v>4.1809946488183987E-2</v>
      </c>
      <c r="AF30" s="67">
        <f t="shared" si="5"/>
        <v>0.15725806451619229</v>
      </c>
      <c r="AG30" s="17" t="s">
        <v>14</v>
      </c>
      <c r="AH30" s="68">
        <f t="shared" si="6"/>
        <v>7.4178937317745761E-2</v>
      </c>
      <c r="AI30" s="67">
        <f t="shared" si="7"/>
        <v>7.1480938416451038E-3</v>
      </c>
      <c r="AJ30" s="17" t="s">
        <v>14</v>
      </c>
      <c r="AK30" s="68">
        <f t="shared" si="8"/>
        <v>3.3717698780793537E-3</v>
      </c>
      <c r="AM30" s="69">
        <f t="shared" si="9"/>
        <v>7.8213744715050588E-4</v>
      </c>
      <c r="AN30" s="29" t="s">
        <v>14</v>
      </c>
      <c r="AO30" s="71">
        <f t="shared" si="10"/>
        <v>3.6893576710697183E-4</v>
      </c>
      <c r="AP30" s="69">
        <f t="shared" si="11"/>
        <v>5.7645918077783094E-4</v>
      </c>
      <c r="AQ30" s="29" t="s">
        <v>14</v>
      </c>
      <c r="AR30" s="71">
        <f t="shared" si="12"/>
        <v>2.719169256515608E-4</v>
      </c>
    </row>
    <row r="31" spans="2:44" ht="21" x14ac:dyDescent="0.35">
      <c r="B31" s="5">
        <v>23</v>
      </c>
      <c r="D31" s="57">
        <v>43.696420000000003</v>
      </c>
      <c r="E31" s="57">
        <v>43.696420000000003</v>
      </c>
      <c r="F31" s="57">
        <v>43.696460000000002</v>
      </c>
      <c r="H31" s="57">
        <v>33.58352</v>
      </c>
      <c r="I31" s="57">
        <v>33.583539999999999</v>
      </c>
      <c r="J31" s="57">
        <v>33.583500000000001</v>
      </c>
      <c r="L31" s="57"/>
      <c r="M31" s="57"/>
      <c r="N31" s="57"/>
      <c r="Q31" s="57">
        <f t="shared" si="2"/>
        <v>43.696433333333339</v>
      </c>
      <c r="R31" s="57">
        <f t="shared" si="14"/>
        <v>33.58352</v>
      </c>
      <c r="S31" s="57">
        <f t="shared" si="3"/>
        <v>0</v>
      </c>
      <c r="U31" s="57">
        <f t="shared" si="4"/>
        <v>2.0666666666642186E-3</v>
      </c>
      <c r="V31" s="57">
        <f t="shared" si="4"/>
        <v>2.1199999999979013E-3</v>
      </c>
      <c r="W31" s="57">
        <f t="shared" si="4"/>
        <v>0</v>
      </c>
      <c r="Y31" s="62" cm="1">
        <f t="array" ref="Y31">SUMPRODUCT(1000*(U31:W31),(U31:W31&lt;&gt;0)*1) / SUM((U31:W31&lt;&gt;0)*1)</f>
        <v>2.09333333333106</v>
      </c>
      <c r="Z31" s="11" t="s">
        <v>14</v>
      </c>
      <c r="AA31" s="65" cm="1">
        <f t="array" ref="AA31">_xlfn.STDEV.P(1000*(U31:W31))</f>
        <v>0.9870469737519858</v>
      </c>
      <c r="AB31" s="62">
        <f t="shared" si="13"/>
        <v>9.1014492753524343E-2</v>
      </c>
      <c r="AC31" s="11" t="s">
        <v>14</v>
      </c>
      <c r="AD31" s="65" cm="1">
        <f t="array" ref="AD31">_xlfn.STDEV.P(1000*(U31:W31)/B31)</f>
        <v>4.2915085815303712E-2</v>
      </c>
      <c r="AF31" s="67">
        <f t="shared" si="5"/>
        <v>0.16881720430089192</v>
      </c>
      <c r="AG31" s="17" t="s">
        <v>14</v>
      </c>
      <c r="AH31" s="68">
        <f t="shared" si="6"/>
        <v>7.9600562399353689E-2</v>
      </c>
      <c r="AI31" s="67">
        <f t="shared" si="7"/>
        <v>7.3398784478648661E-3</v>
      </c>
      <c r="AJ31" s="17" t="s">
        <v>14</v>
      </c>
      <c r="AK31" s="68">
        <f t="shared" si="8"/>
        <v>3.4608940173632024E-3</v>
      </c>
      <c r="AM31" s="69">
        <f t="shared" si="9"/>
        <v>8.3962789198254134E-4</v>
      </c>
      <c r="AN31" s="29" t="s">
        <v>14</v>
      </c>
      <c r="AO31" s="71">
        <f t="shared" si="10"/>
        <v>3.9590071808600003E-4</v>
      </c>
      <c r="AP31" s="69">
        <f t="shared" si="11"/>
        <v>5.9192568127942467E-4</v>
      </c>
      <c r="AQ31" s="29" t="s">
        <v>14</v>
      </c>
      <c r="AR31" s="71">
        <f t="shared" si="12"/>
        <v>2.7910435623896792E-4</v>
      </c>
    </row>
    <row r="32" spans="2:44" ht="21.75" thickBot="1" x14ac:dyDescent="0.4">
      <c r="B32" s="6">
        <v>24</v>
      </c>
      <c r="D32" s="58">
        <v>43.696330000000003</v>
      </c>
      <c r="E32" s="58">
        <v>43.69632</v>
      </c>
      <c r="F32" s="58">
        <v>43.69632</v>
      </c>
      <c r="H32" s="58">
        <v>33.583440000000003</v>
      </c>
      <c r="I32" s="58">
        <v>33.583440000000003</v>
      </c>
      <c r="J32" s="58">
        <v>33.583419999999997</v>
      </c>
      <c r="L32" s="58"/>
      <c r="M32" s="58"/>
      <c r="N32" s="58"/>
      <c r="Q32" s="58">
        <f t="shared" si="2"/>
        <v>43.696323333333339</v>
      </c>
      <c r="R32" s="58">
        <f t="shared" si="14"/>
        <v>33.583433333333339</v>
      </c>
      <c r="S32" s="58">
        <f t="shared" si="3"/>
        <v>0</v>
      </c>
      <c r="U32" s="58">
        <f t="shared" si="4"/>
        <v>2.176666666663607E-3</v>
      </c>
      <c r="V32" s="58">
        <f t="shared" si="4"/>
        <v>2.2066666666589185E-3</v>
      </c>
      <c r="W32" s="58">
        <f t="shared" si="4"/>
        <v>0</v>
      </c>
      <c r="Y32" s="63" cm="1">
        <f t="array" ref="Y32">SUMPRODUCT(1000*(U32:W32),(U32:W32&lt;&gt;0)*1) / SUM((U32:W32&lt;&gt;0)*1)</f>
        <v>2.1916666666612628</v>
      </c>
      <c r="Z32" s="12" t="s">
        <v>14</v>
      </c>
      <c r="AA32" s="66" cm="1">
        <f t="array" ref="AA32">_xlfn.STDEV.P(1000*(U32:W32))</f>
        <v>1.033234164892384</v>
      </c>
      <c r="AB32" s="63">
        <f t="shared" si="13"/>
        <v>9.1319444444219286E-2</v>
      </c>
      <c r="AC32" s="12" t="s">
        <v>14</v>
      </c>
      <c r="AD32" s="66" cm="1">
        <f t="array" ref="AD32">_xlfn.STDEV.P(1000*(U32:W32)/B32)</f>
        <v>4.3051423537182658E-2</v>
      </c>
      <c r="AF32" s="74">
        <f t="shared" ref="AF32" si="15">Y32/$AK$2</f>
        <v>0.17674731182752118</v>
      </c>
      <c r="AG32" s="18" t="s">
        <v>14</v>
      </c>
      <c r="AH32" s="76">
        <f t="shared" ref="AH32" si="16">AA32/$AK$2</f>
        <v>8.3325335878418061E-2</v>
      </c>
      <c r="AI32" s="74">
        <f t="shared" si="7"/>
        <v>7.3644713261467164E-3</v>
      </c>
      <c r="AJ32" s="18" t="s">
        <v>14</v>
      </c>
      <c r="AK32" s="76">
        <f t="shared" si="8"/>
        <v>3.471888994934085E-3</v>
      </c>
      <c r="AM32" s="70">
        <f t="shared" ref="AM32" si="17">AF32/$AK$2</f>
        <v>1.4253815469961385E-2</v>
      </c>
      <c r="AN32" s="38" t="s">
        <v>14</v>
      </c>
      <c r="AO32" s="72">
        <f t="shared" ref="AO32" si="18">AH32/$AK$2</f>
        <v>6.7197851514853276E-3</v>
      </c>
      <c r="AP32" s="70">
        <f t="shared" si="11"/>
        <v>5.9390897791505772E-4</v>
      </c>
      <c r="AQ32" s="38" t="s">
        <v>14</v>
      </c>
      <c r="AR32" s="72">
        <f t="shared" si="12"/>
        <v>2.7999104797855521E-4</v>
      </c>
    </row>
    <row r="35" spans="2:44" ht="16.5" x14ac:dyDescent="0.25">
      <c r="AF35" t="s">
        <v>25</v>
      </c>
      <c r="AK35">
        <v>12.4</v>
      </c>
      <c r="AM35" t="s">
        <v>26</v>
      </c>
      <c r="AR35">
        <f>PI()*POWER(16,2)/4</f>
        <v>201.06192982974676</v>
      </c>
    </row>
    <row r="36" spans="2:44" ht="15.75" thickBot="1" x14ac:dyDescent="0.3"/>
    <row r="37" spans="2:44" ht="20.25" thickBot="1" x14ac:dyDescent="0.4">
      <c r="D37" s="7" t="s">
        <v>17</v>
      </c>
      <c r="E37" s="8"/>
      <c r="F37" s="9"/>
      <c r="H37" s="7" t="s">
        <v>18</v>
      </c>
      <c r="I37" s="8"/>
      <c r="J37" s="9"/>
      <c r="L37" s="7" t="s">
        <v>19</v>
      </c>
      <c r="M37" s="8"/>
      <c r="N37" s="9"/>
      <c r="Q37" s="7" t="s">
        <v>28</v>
      </c>
      <c r="R37" s="8"/>
      <c r="S37" s="9"/>
      <c r="U37" s="7" t="s">
        <v>20</v>
      </c>
      <c r="V37" s="8"/>
      <c r="W37" s="9"/>
      <c r="Y37" s="14" t="s">
        <v>1</v>
      </c>
      <c r="Z37" s="15"/>
      <c r="AA37" s="19"/>
      <c r="AB37" s="14" t="s">
        <v>21</v>
      </c>
      <c r="AC37" s="15"/>
      <c r="AD37" s="19"/>
      <c r="AF37" s="23" t="s">
        <v>2</v>
      </c>
      <c r="AG37" s="24"/>
      <c r="AH37" s="27"/>
      <c r="AI37" s="23" t="s">
        <v>22</v>
      </c>
      <c r="AJ37" s="24"/>
      <c r="AK37" s="27"/>
      <c r="AM37" s="31" t="s">
        <v>3</v>
      </c>
      <c r="AN37" s="32"/>
      <c r="AO37" s="33"/>
      <c r="AP37" s="52" t="s">
        <v>4</v>
      </c>
      <c r="AQ37" s="32"/>
      <c r="AR37" s="53"/>
    </row>
    <row r="38" spans="2:44" ht="18.75" thickBot="1" x14ac:dyDescent="0.4">
      <c r="B38" s="4" t="s">
        <v>0</v>
      </c>
      <c r="D38" s="1">
        <v>1</v>
      </c>
      <c r="E38" s="1">
        <v>2</v>
      </c>
      <c r="F38" s="59">
        <v>3</v>
      </c>
      <c r="H38" s="2">
        <v>1</v>
      </c>
      <c r="I38" s="2">
        <v>2</v>
      </c>
      <c r="J38" s="60">
        <v>3</v>
      </c>
      <c r="L38" s="10">
        <v>1</v>
      </c>
      <c r="M38" s="10">
        <v>2</v>
      </c>
      <c r="N38" s="10">
        <v>3</v>
      </c>
      <c r="Q38" s="1">
        <v>1</v>
      </c>
      <c r="R38" s="2">
        <v>2</v>
      </c>
      <c r="S38" s="10">
        <v>3</v>
      </c>
      <c r="U38" s="1">
        <v>1</v>
      </c>
      <c r="V38" s="2">
        <v>2</v>
      </c>
      <c r="W38" s="10">
        <v>3</v>
      </c>
      <c r="Y38" s="20" t="s">
        <v>5</v>
      </c>
      <c r="Z38" s="21"/>
      <c r="AA38" s="22"/>
      <c r="AB38" s="39" t="s">
        <v>6</v>
      </c>
      <c r="AC38" s="21"/>
      <c r="AD38" s="40"/>
      <c r="AF38" s="25" t="s">
        <v>23</v>
      </c>
      <c r="AG38" s="26"/>
      <c r="AH38" s="28"/>
      <c r="AI38" s="25" t="s">
        <v>24</v>
      </c>
      <c r="AJ38" s="26"/>
      <c r="AK38" s="28"/>
      <c r="AM38" s="34" t="s">
        <v>15</v>
      </c>
      <c r="AN38" s="35"/>
      <c r="AO38" s="36"/>
      <c r="AP38" s="54" t="s">
        <v>16</v>
      </c>
      <c r="AQ38" s="30"/>
      <c r="AR38" s="55"/>
    </row>
    <row r="39" spans="2:44" ht="17.25" thickBot="1" x14ac:dyDescent="0.3">
      <c r="B39" s="13" t="s">
        <v>7</v>
      </c>
      <c r="D39" s="3" t="s">
        <v>8</v>
      </c>
      <c r="E39" s="3" t="s">
        <v>8</v>
      </c>
      <c r="F39" s="3" t="s">
        <v>8</v>
      </c>
      <c r="H39" s="3" t="s">
        <v>8</v>
      </c>
      <c r="I39" s="3" t="s">
        <v>8</v>
      </c>
      <c r="J39" s="3" t="s">
        <v>8</v>
      </c>
      <c r="L39" s="3" t="s">
        <v>8</v>
      </c>
      <c r="M39" s="3" t="s">
        <v>8</v>
      </c>
      <c r="N39" s="3" t="s">
        <v>8</v>
      </c>
      <c r="Q39" s="3" t="s">
        <v>8</v>
      </c>
      <c r="R39" s="3" t="s">
        <v>8</v>
      </c>
      <c r="S39" s="3" t="s">
        <v>8</v>
      </c>
      <c r="U39" s="3" t="s">
        <v>8</v>
      </c>
      <c r="V39" s="3" t="s">
        <v>8</v>
      </c>
      <c r="W39" s="3" t="s">
        <v>8</v>
      </c>
      <c r="Y39" s="43" t="s">
        <v>9</v>
      </c>
      <c r="Z39" s="44"/>
      <c r="AA39" s="45"/>
      <c r="AB39" s="43" t="s">
        <v>12</v>
      </c>
      <c r="AC39" s="44"/>
      <c r="AD39" s="45"/>
      <c r="AF39" s="46" t="s">
        <v>10</v>
      </c>
      <c r="AG39" s="47"/>
      <c r="AH39" s="48"/>
      <c r="AI39" s="46" t="s">
        <v>10</v>
      </c>
      <c r="AJ39" s="47"/>
      <c r="AK39" s="48"/>
      <c r="AM39" s="49" t="s">
        <v>11</v>
      </c>
      <c r="AN39" s="50"/>
      <c r="AO39" s="51"/>
      <c r="AP39" s="49" t="s">
        <v>13</v>
      </c>
      <c r="AQ39" s="50"/>
      <c r="AR39" s="51"/>
    </row>
    <row r="40" spans="2:44" ht="15.75" thickBot="1" x14ac:dyDescent="0.3">
      <c r="AH40" s="42"/>
      <c r="AK40" s="42"/>
      <c r="AO40" s="42"/>
    </row>
    <row r="41" spans="2:44" ht="21" x14ac:dyDescent="0.35">
      <c r="B41" s="4">
        <v>0</v>
      </c>
      <c r="D41" s="56">
        <v>59.763829999999999</v>
      </c>
      <c r="E41" s="56">
        <v>59.763860000000001</v>
      </c>
      <c r="F41" s="56">
        <v>59.763819999999996</v>
      </c>
      <c r="H41" s="56">
        <v>59.296250000000001</v>
      </c>
      <c r="I41" s="56">
        <v>59.296230000000001</v>
      </c>
      <c r="J41" s="56">
        <v>59.296150000000004</v>
      </c>
      <c r="L41" s="56"/>
      <c r="M41" s="56"/>
      <c r="N41" s="56"/>
      <c r="Q41" s="56">
        <f>IFERROR(AVERAGE(D41:F41),0)</f>
        <v>59.76383666666667</v>
      </c>
      <c r="R41" s="56">
        <f>IFERROR(AVERAGE(H41:J41),0)</f>
        <v>59.296210000000002</v>
      </c>
      <c r="S41" s="56">
        <f>IFERROR(AVERAGE(L41:N41),0)</f>
        <v>0</v>
      </c>
      <c r="U41" s="56">
        <f t="shared" ref="U41:W42" si="19">IF(Q41=0,0,Q$41-Q41)</f>
        <v>0</v>
      </c>
      <c r="V41" s="56">
        <f t="shared" si="19"/>
        <v>0</v>
      </c>
      <c r="W41" s="56">
        <f t="shared" si="19"/>
        <v>0</v>
      </c>
      <c r="Y41" s="61">
        <v>0</v>
      </c>
      <c r="Z41" s="41" t="s">
        <v>14</v>
      </c>
      <c r="AA41" s="64" cm="1">
        <f t="array" ref="AA41">_xlfn.STDEV.P(1000*(U41:W41))</f>
        <v>0</v>
      </c>
      <c r="AB41" s="61">
        <v>0</v>
      </c>
      <c r="AC41" s="41" t="s">
        <v>14</v>
      </c>
      <c r="AD41" s="64">
        <v>0</v>
      </c>
      <c r="AF41" s="73">
        <v>0</v>
      </c>
      <c r="AG41" s="16" t="s">
        <v>14</v>
      </c>
      <c r="AH41" s="75">
        <f>AA41/$AK$2</f>
        <v>0</v>
      </c>
      <c r="AI41" s="73">
        <v>0</v>
      </c>
      <c r="AJ41" s="16" t="s">
        <v>14</v>
      </c>
      <c r="AK41" s="75">
        <f>AD41/$AK$2</f>
        <v>0</v>
      </c>
      <c r="AM41" s="77">
        <v>0</v>
      </c>
      <c r="AN41" s="37" t="s">
        <v>14</v>
      </c>
      <c r="AO41" s="78">
        <f>AH41/$AK$2</f>
        <v>0</v>
      </c>
      <c r="AP41" s="77">
        <v>0</v>
      </c>
      <c r="AQ41" s="37" t="s">
        <v>14</v>
      </c>
      <c r="AR41" s="78">
        <f>AK41/$AK$2</f>
        <v>0</v>
      </c>
    </row>
    <row r="42" spans="2:44" ht="21" x14ac:dyDescent="0.35">
      <c r="B42" s="5">
        <v>1</v>
      </c>
      <c r="D42" s="57">
        <v>59.763849999999998</v>
      </c>
      <c r="E42" s="57">
        <v>59.763849999999998</v>
      </c>
      <c r="F42" s="57">
        <v>59.763820000000003</v>
      </c>
      <c r="H42" s="57">
        <v>59.296259999999997</v>
      </c>
      <c r="I42" s="57">
        <v>59.296199999999999</v>
      </c>
      <c r="J42" s="57">
        <v>59.296210000000002</v>
      </c>
      <c r="L42" s="57"/>
      <c r="M42" s="57"/>
      <c r="N42" s="57"/>
      <c r="Q42" s="57">
        <f>IFERROR(AVERAGE(D42:F42),0)</f>
        <v>59.763839999999995</v>
      </c>
      <c r="R42" s="57">
        <f t="shared" ref="R42:R65" si="20">IFERROR(AVERAGE(H42:J42),0)</f>
        <v>59.29622333333333</v>
      </c>
      <c r="S42" s="57">
        <f>IFERROR(AVERAGE(L42:N42),0)</f>
        <v>0</v>
      </c>
      <c r="U42" s="57">
        <f t="shared" si="19"/>
        <v>-3.3333333249174757E-6</v>
      </c>
      <c r="V42" s="57">
        <f t="shared" si="19"/>
        <v>-1.3333333328091612E-5</v>
      </c>
      <c r="W42" s="57">
        <f t="shared" si="19"/>
        <v>0</v>
      </c>
      <c r="Y42" s="62" cm="1">
        <f t="array" ref="Y42">SUMPRODUCT(1000*(U42:W42),(U42:W42&lt;&gt;0)*1) / SUM((U42:W42&lt;&gt;0)*1)</f>
        <v>-8.3333333265045439E-3</v>
      </c>
      <c r="Z42" s="11" t="s">
        <v>14</v>
      </c>
      <c r="AA42" s="65" cm="1">
        <f t="array" ref="AA42">_xlfn.STDEV.P(1000*(U42:W42))</f>
        <v>5.6655772360270059E-3</v>
      </c>
      <c r="AB42" s="62">
        <f>Y42/B42</f>
        <v>-8.3333333265045439E-3</v>
      </c>
      <c r="AC42" s="11" t="s">
        <v>14</v>
      </c>
      <c r="AD42" s="65" cm="1">
        <f t="array" ref="AD42">_xlfn.STDEV.P(1000*(U42:W42)/B42)</f>
        <v>5.6655772360270059E-3</v>
      </c>
      <c r="AF42" s="67">
        <f>Y42/$AK$2</f>
        <v>-6.7204301020197933E-4</v>
      </c>
      <c r="AG42" s="17" t="s">
        <v>14</v>
      </c>
      <c r="AH42" s="68">
        <f>AA42/$AK$2</f>
        <v>4.5690139000217786E-4</v>
      </c>
      <c r="AI42" s="67">
        <f>AB42/$AK$2</f>
        <v>-6.7204301020197933E-4</v>
      </c>
      <c r="AJ42" s="17" t="s">
        <v>14</v>
      </c>
      <c r="AK42" s="68">
        <f>AD42/$AK$2</f>
        <v>4.5690139000217786E-4</v>
      </c>
      <c r="AM42" s="69">
        <f>AF42/$AR$2</f>
        <v>-3.3424677201250644E-6</v>
      </c>
      <c r="AN42" s="29" t="s">
        <v>14</v>
      </c>
      <c r="AO42" s="71">
        <f>AH42/$AR$2</f>
        <v>2.2724410851376406E-6</v>
      </c>
      <c r="AP42" s="69">
        <f>AI42/$AK$2</f>
        <v>-5.4197016951772529E-5</v>
      </c>
      <c r="AQ42" s="29" t="s">
        <v>14</v>
      </c>
      <c r="AR42" s="71">
        <f>AK42/$AK$2</f>
        <v>3.6846886290498212E-5</v>
      </c>
    </row>
    <row r="43" spans="2:44" ht="21" x14ac:dyDescent="0.35">
      <c r="B43" s="5">
        <v>2</v>
      </c>
      <c r="D43" s="57">
        <v>59.763860000000001</v>
      </c>
      <c r="E43" s="57">
        <v>59.763829999999999</v>
      </c>
      <c r="F43" s="57">
        <v>59.763820000000003</v>
      </c>
      <c r="H43" s="57">
        <v>59.29618</v>
      </c>
      <c r="I43" s="57">
        <v>59.29618</v>
      </c>
      <c r="J43" s="57">
        <v>59.296259999999997</v>
      </c>
      <c r="L43" s="57"/>
      <c r="M43" s="57"/>
      <c r="N43" s="57"/>
      <c r="Q43" s="57">
        <f t="shared" ref="Q43:Q65" si="21">IFERROR(AVERAGE(D43:F43),0)</f>
        <v>59.76383666666667</v>
      </c>
      <c r="R43" s="57">
        <f t="shared" si="20"/>
        <v>59.29620666666667</v>
      </c>
      <c r="S43" s="57">
        <f t="shared" ref="S43:S65" si="22">IFERROR(AVERAGE(L43:N43),0)</f>
        <v>0</v>
      </c>
      <c r="U43" s="57">
        <f t="shared" ref="U43:W65" si="23">IF(Q43=0,0,Q$41-Q43)</f>
        <v>0</v>
      </c>
      <c r="V43" s="57">
        <f t="shared" si="23"/>
        <v>3.3333333320229031E-6</v>
      </c>
      <c r="W43" s="57">
        <f t="shared" si="23"/>
        <v>0</v>
      </c>
      <c r="Y43" s="62" cm="1">
        <f t="array" ref="Y43">SUMPRODUCT(1000*(U43:W43),(U43:W43&lt;&gt;0)*1) / SUM((U43:W43&lt;&gt;0)*1)</f>
        <v>3.3333333320229031E-3</v>
      </c>
      <c r="Z43" s="11" t="s">
        <v>14</v>
      </c>
      <c r="AA43" s="65" cm="1">
        <f t="array" ref="AA43">_xlfn.STDEV.P(1000*(U43:W43))</f>
        <v>1.5713484020190296E-3</v>
      </c>
      <c r="AB43" s="62">
        <f>Y43/B43</f>
        <v>1.6666666660114515E-3</v>
      </c>
      <c r="AC43" s="11" t="s">
        <v>14</v>
      </c>
      <c r="AD43" s="65" cm="1">
        <f t="array" ref="AD43">_xlfn.STDEV.P(1000*(U43:W43)/B43)</f>
        <v>7.8567420100951479E-4</v>
      </c>
      <c r="AF43" s="67">
        <f t="shared" ref="AF43:AF65" si="24">Y43/$AK$2</f>
        <v>2.6881720419539543E-4</v>
      </c>
      <c r="AG43" s="17" t="s">
        <v>14</v>
      </c>
      <c r="AH43" s="68">
        <f t="shared" ref="AH43:AH65" si="25">AA43/$AK$2</f>
        <v>1.2672164532411529E-4</v>
      </c>
      <c r="AI43" s="67">
        <f t="shared" ref="AI43:AI65" si="26">AB43/$AK$2</f>
        <v>1.3440860209769771E-4</v>
      </c>
      <c r="AJ43" s="17" t="s">
        <v>14</v>
      </c>
      <c r="AK43" s="68">
        <f t="shared" ref="AK43:AK65" si="27">AD43/$AK$2</f>
        <v>6.3360822662057647E-5</v>
      </c>
      <c r="AM43" s="69">
        <f t="shared" ref="AM43:AM64" si="28">AF43/$AR$2</f>
        <v>1.3369870886200178E-6</v>
      </c>
      <c r="AN43" s="29" t="s">
        <v>14</v>
      </c>
      <c r="AO43" s="71">
        <f t="shared" ref="AO43:AO64" si="29">AH43/$AR$2</f>
        <v>6.302617578147161E-7</v>
      </c>
      <c r="AP43" s="69">
        <f t="shared" ref="AP43:AP65" si="30">AI43/$AK$2</f>
        <v>1.0839403394975622E-5</v>
      </c>
      <c r="AQ43" s="29" t="s">
        <v>14</v>
      </c>
      <c r="AR43" s="71">
        <f t="shared" ref="AR43:AR65" si="31">AK43/$AK$2</f>
        <v>5.1097437630691653E-6</v>
      </c>
    </row>
    <row r="44" spans="2:44" ht="21" x14ac:dyDescent="0.35">
      <c r="B44" s="5">
        <v>3</v>
      </c>
      <c r="D44" s="57">
        <v>59.763869999999997</v>
      </c>
      <c r="E44" s="57">
        <v>59.76379</v>
      </c>
      <c r="F44" s="57">
        <v>59.763809999999999</v>
      </c>
      <c r="H44" s="57">
        <v>59.29618</v>
      </c>
      <c r="I44" s="57">
        <v>59.296190000000003</v>
      </c>
      <c r="J44" s="57">
        <v>59.296190000000003</v>
      </c>
      <c r="L44" s="57"/>
      <c r="M44" s="57"/>
      <c r="N44" s="57"/>
      <c r="Q44" s="57">
        <f t="shared" si="21"/>
        <v>59.763823333333335</v>
      </c>
      <c r="R44" s="57">
        <f t="shared" si="20"/>
        <v>59.296186666666671</v>
      </c>
      <c r="S44" s="57">
        <f t="shared" si="22"/>
        <v>0</v>
      </c>
      <c r="U44" s="57">
        <f t="shared" si="23"/>
        <v>1.333333333519704E-5</v>
      </c>
      <c r="V44" s="57">
        <f t="shared" si="23"/>
        <v>2.3333333331265749E-5</v>
      </c>
      <c r="W44" s="57">
        <f t="shared" si="23"/>
        <v>0</v>
      </c>
      <c r="Y44" s="62" cm="1">
        <f t="array" ref="Y44">SUMPRODUCT(1000*(U44:W44),(U44:W44&lt;&gt;0)*1) / SUM((U44:W44&lt;&gt;0)*1)</f>
        <v>1.8333333333231394E-2</v>
      </c>
      <c r="Z44" s="11" t="s">
        <v>14</v>
      </c>
      <c r="AA44" s="65" cm="1">
        <f t="array" ref="AA44">_xlfn.STDEV.P(1000*(U44:W44))</f>
        <v>9.5581391848739636E-3</v>
      </c>
      <c r="AB44" s="62">
        <f t="shared" ref="AB44:AB65" si="32">Y44/B44</f>
        <v>6.1111111110771317E-3</v>
      </c>
      <c r="AC44" s="11" t="s">
        <v>14</v>
      </c>
      <c r="AD44" s="65" cm="1">
        <f t="array" ref="AD44">_xlfn.STDEV.P(1000*(U44:W44)/B44)</f>
        <v>3.1860463949579874E-3</v>
      </c>
      <c r="AF44" s="67">
        <f t="shared" si="24"/>
        <v>1.4784946236476931E-3</v>
      </c>
      <c r="AG44" s="17" t="s">
        <v>14</v>
      </c>
      <c r="AH44" s="68">
        <f t="shared" si="25"/>
        <v>7.7081767619951319E-4</v>
      </c>
      <c r="AI44" s="67">
        <f t="shared" si="26"/>
        <v>4.9283154121589773E-4</v>
      </c>
      <c r="AJ44" s="17" t="s">
        <v>14</v>
      </c>
      <c r="AK44" s="68">
        <f t="shared" si="27"/>
        <v>2.5693922539983771E-4</v>
      </c>
      <c r="AM44" s="69">
        <f t="shared" si="28"/>
        <v>7.353428990260057E-6</v>
      </c>
      <c r="AN44" s="29" t="s">
        <v>14</v>
      </c>
      <c r="AO44" s="71">
        <f t="shared" si="29"/>
        <v>3.8337326059300166E-6</v>
      </c>
      <c r="AP44" s="69">
        <f t="shared" si="30"/>
        <v>3.9744479130314333E-5</v>
      </c>
      <c r="AQ44" s="29" t="s">
        <v>14</v>
      </c>
      <c r="AR44" s="71">
        <f t="shared" si="31"/>
        <v>2.0720905274180459E-5</v>
      </c>
    </row>
    <row r="45" spans="2:44" ht="21" x14ac:dyDescent="0.35">
      <c r="B45" s="5">
        <v>4</v>
      </c>
      <c r="D45" s="57">
        <v>59.763860000000001</v>
      </c>
      <c r="E45" s="57">
        <v>59.763730000000002</v>
      </c>
      <c r="F45" s="57">
        <v>59.763840000000002</v>
      </c>
      <c r="H45" s="57">
        <v>59.29616</v>
      </c>
      <c r="I45" s="57">
        <v>59.29618</v>
      </c>
      <c r="J45" s="57">
        <v>59.29616</v>
      </c>
      <c r="L45" s="57"/>
      <c r="M45" s="57"/>
      <c r="N45" s="57"/>
      <c r="Q45" s="57">
        <f t="shared" si="21"/>
        <v>59.763809999999999</v>
      </c>
      <c r="R45" s="57">
        <f t="shared" si="20"/>
        <v>59.296166666666672</v>
      </c>
      <c r="S45" s="57">
        <f t="shared" si="22"/>
        <v>0</v>
      </c>
      <c r="U45" s="57">
        <f t="shared" si="23"/>
        <v>2.6666666670394079E-5</v>
      </c>
      <c r="V45" s="57">
        <f t="shared" si="23"/>
        <v>4.3333333330508594E-5</v>
      </c>
      <c r="W45" s="57">
        <f t="shared" si="23"/>
        <v>0</v>
      </c>
      <c r="Y45" s="62" cm="1">
        <f t="array" ref="Y45">SUMPRODUCT(1000*(U45:W45),(U45:W45&lt;&gt;0)*1) / SUM((U45:W45&lt;&gt;0)*1)</f>
        <v>3.5000000000451337E-2</v>
      </c>
      <c r="Z45" s="11" t="s">
        <v>14</v>
      </c>
      <c r="AA45" s="65" cm="1">
        <f t="array" ref="AA45">_xlfn.STDEV.P(1000*(U45:W45))</f>
        <v>1.7847087114964685E-2</v>
      </c>
      <c r="AB45" s="62">
        <f t="shared" si="32"/>
        <v>8.7500000001128342E-3</v>
      </c>
      <c r="AC45" s="11" t="s">
        <v>14</v>
      </c>
      <c r="AD45" s="65" cm="1">
        <f t="array" ref="AD45">_xlfn.STDEV.P(1000*(U45:W45)/B45)</f>
        <v>4.4617717787411712E-3</v>
      </c>
      <c r="AF45" s="67">
        <f t="shared" si="24"/>
        <v>2.8225806451976886E-3</v>
      </c>
      <c r="AG45" s="17" t="s">
        <v>14</v>
      </c>
      <c r="AH45" s="68">
        <f t="shared" si="25"/>
        <v>1.4392812189487649E-3</v>
      </c>
      <c r="AI45" s="67">
        <f t="shared" si="26"/>
        <v>7.0564516129942214E-4</v>
      </c>
      <c r="AJ45" s="17" t="s">
        <v>14</v>
      </c>
      <c r="AK45" s="68">
        <f t="shared" si="27"/>
        <v>3.5982030473719122E-4</v>
      </c>
      <c r="AM45" s="69">
        <f t="shared" si="28"/>
        <v>1.4038364436210105E-5</v>
      </c>
      <c r="AN45" s="29" t="s">
        <v>14</v>
      </c>
      <c r="AO45" s="71">
        <f t="shared" si="29"/>
        <v>7.1583975154695132E-6</v>
      </c>
      <c r="AP45" s="69">
        <f t="shared" si="30"/>
        <v>5.6906867846727587E-5</v>
      </c>
      <c r="AQ45" s="29" t="s">
        <v>14</v>
      </c>
      <c r="AR45" s="71">
        <f t="shared" si="31"/>
        <v>2.9017766511063806E-5</v>
      </c>
    </row>
    <row r="46" spans="2:44" ht="21" x14ac:dyDescent="0.35">
      <c r="B46" s="5">
        <v>5</v>
      </c>
      <c r="D46" s="57">
        <v>59.763860000000001</v>
      </c>
      <c r="E46" s="57">
        <v>59.763730000000002</v>
      </c>
      <c r="F46" s="57">
        <v>59.763840000000002</v>
      </c>
      <c r="H46" s="57">
        <v>59.296120000000002</v>
      </c>
      <c r="I46" s="57">
        <v>59.296120000000002</v>
      </c>
      <c r="J46" s="57">
        <v>59.296120000000002</v>
      </c>
      <c r="L46" s="57"/>
      <c r="M46" s="57"/>
      <c r="N46" s="57"/>
      <c r="Q46" s="57">
        <f t="shared" si="21"/>
        <v>59.763809999999999</v>
      </c>
      <c r="R46" s="57">
        <f t="shared" si="20"/>
        <v>59.296120000000002</v>
      </c>
      <c r="S46" s="57">
        <f t="shared" si="22"/>
        <v>0</v>
      </c>
      <c r="U46" s="57">
        <f t="shared" si="23"/>
        <v>2.6666666670394079E-5</v>
      </c>
      <c r="V46" s="57">
        <f t="shared" si="23"/>
        <v>9.0000000000145519E-5</v>
      </c>
      <c r="W46" s="57">
        <f t="shared" si="23"/>
        <v>0</v>
      </c>
      <c r="Y46" s="62" cm="1">
        <f t="array" ref="Y46">SUMPRODUCT(1000*(U46:W46),(U46:W46&lt;&gt;0)*1) / SUM((U46:W46&lt;&gt;0)*1)</f>
        <v>5.8333333335269799E-2</v>
      </c>
      <c r="Z46" s="11" t="s">
        <v>14</v>
      </c>
      <c r="AA46" s="65" cm="1">
        <f t="array" ref="AA46">_xlfn.STDEV.P(1000*(U46:W46))</f>
        <v>3.7745083891803421E-2</v>
      </c>
      <c r="AB46" s="62">
        <f t="shared" si="32"/>
        <v>1.166666666705396E-2</v>
      </c>
      <c r="AC46" s="11" t="s">
        <v>14</v>
      </c>
      <c r="AD46" s="65" cm="1">
        <f t="array" ref="AD46">_xlfn.STDEV.P(1000*(U46:W46)/B46)</f>
        <v>7.5490167783606836E-3</v>
      </c>
      <c r="AF46" s="67">
        <f t="shared" si="24"/>
        <v>4.7043010754249832E-3</v>
      </c>
      <c r="AG46" s="17" t="s">
        <v>14</v>
      </c>
      <c r="AH46" s="68">
        <f t="shared" si="25"/>
        <v>3.0439583783712434E-3</v>
      </c>
      <c r="AI46" s="67">
        <f t="shared" si="26"/>
        <v>9.4086021508499676E-4</v>
      </c>
      <c r="AJ46" s="17" t="s">
        <v>14</v>
      </c>
      <c r="AK46" s="68">
        <f t="shared" si="27"/>
        <v>6.0879167567424867E-4</v>
      </c>
      <c r="AM46" s="69">
        <f t="shared" si="28"/>
        <v>2.3397274060825164E-5</v>
      </c>
      <c r="AN46" s="29" t="s">
        <v>14</v>
      </c>
      <c r="AO46" s="71">
        <f t="shared" si="29"/>
        <v>1.5139406952617916E-5</v>
      </c>
      <c r="AP46" s="69">
        <f t="shared" si="30"/>
        <v>7.5875823797177149E-5</v>
      </c>
      <c r="AQ46" s="29" t="s">
        <v>14</v>
      </c>
      <c r="AR46" s="71">
        <f t="shared" si="31"/>
        <v>4.9096102876955536E-5</v>
      </c>
    </row>
    <row r="47" spans="2:44" ht="21" x14ac:dyDescent="0.35">
      <c r="B47" s="5">
        <v>6</v>
      </c>
      <c r="D47" s="57">
        <v>59.763800000000003</v>
      </c>
      <c r="E47" s="57">
        <v>59.763809999999999</v>
      </c>
      <c r="F47" s="57">
        <v>59.763820000000003</v>
      </c>
      <c r="H47" s="57">
        <v>59.296100000000003</v>
      </c>
      <c r="I47" s="57">
        <v>59.296100000000003</v>
      </c>
      <c r="J47" s="57">
        <v>59.296100000000003</v>
      </c>
      <c r="L47" s="57"/>
      <c r="M47" s="57"/>
      <c r="N47" s="57"/>
      <c r="Q47" s="57">
        <f t="shared" si="21"/>
        <v>59.763810000000007</v>
      </c>
      <c r="R47" s="57">
        <f t="shared" si="20"/>
        <v>59.296100000000003</v>
      </c>
      <c r="S47" s="57">
        <f t="shared" si="22"/>
        <v>0</v>
      </c>
      <c r="U47" s="57">
        <f t="shared" si="23"/>
        <v>2.6666666663288652E-5</v>
      </c>
      <c r="V47" s="57">
        <f t="shared" si="23"/>
        <v>1.0999999999938836E-4</v>
      </c>
      <c r="W47" s="57">
        <f t="shared" si="23"/>
        <v>0</v>
      </c>
      <c r="Y47" s="62" cm="1">
        <f t="array" ref="Y47">SUMPRODUCT(1000*(U47:W47),(U47:W47&lt;&gt;0)*1) / SUM((U47:W47&lt;&gt;0)*1)</f>
        <v>6.8333333331338508E-2</v>
      </c>
      <c r="Z47" s="11" t="s">
        <v>14</v>
      </c>
      <c r="AA47" s="65" cm="1">
        <f t="array" ref="AA47">_xlfn.STDEV.P(1000*(U47:W47))</f>
        <v>4.685148587196912E-2</v>
      </c>
      <c r="AB47" s="62">
        <f t="shared" si="32"/>
        <v>1.1388888888556417E-2</v>
      </c>
      <c r="AC47" s="11" t="s">
        <v>14</v>
      </c>
      <c r="AD47" s="65" cm="1">
        <f t="array" ref="AD47">_xlfn.STDEV.P(1000*(U47:W47)/B47)</f>
        <v>7.8085809786615215E-3</v>
      </c>
      <c r="AF47" s="67">
        <f t="shared" si="24"/>
        <v>5.5107526880111696E-3</v>
      </c>
      <c r="AG47" s="17" t="s">
        <v>14</v>
      </c>
      <c r="AH47" s="68">
        <f t="shared" si="25"/>
        <v>3.7783456348362194E-3</v>
      </c>
      <c r="AI47" s="67">
        <f t="shared" si="26"/>
        <v>9.1845878133519493E-4</v>
      </c>
      <c r="AJ47" s="17" t="s">
        <v>14</v>
      </c>
      <c r="AK47" s="68">
        <f t="shared" si="27"/>
        <v>6.2972427247270338E-4</v>
      </c>
      <c r="AM47" s="69">
        <f t="shared" si="28"/>
        <v>2.7408235326685218E-5</v>
      </c>
      <c r="AN47" s="29" t="s">
        <v>14</v>
      </c>
      <c r="AO47" s="71">
        <f t="shared" si="29"/>
        <v>1.8791949515433429E-5</v>
      </c>
      <c r="AP47" s="69">
        <f t="shared" si="30"/>
        <v>7.4069256559289911E-5</v>
      </c>
      <c r="AQ47" s="29" t="s">
        <v>14</v>
      </c>
      <c r="AR47" s="71">
        <f t="shared" si="31"/>
        <v>5.0784215521992207E-5</v>
      </c>
    </row>
    <row r="48" spans="2:44" ht="21" x14ac:dyDescent="0.35">
      <c r="B48" s="5">
        <v>7</v>
      </c>
      <c r="D48" s="57">
        <v>59.763759999999998</v>
      </c>
      <c r="E48" s="57">
        <v>59.763750000000002</v>
      </c>
      <c r="F48" s="57">
        <v>59.76379</v>
      </c>
      <c r="H48" s="57">
        <v>59.296100000000003</v>
      </c>
      <c r="I48" s="57">
        <v>59.29618</v>
      </c>
      <c r="J48" s="57">
        <v>59.296100000000003</v>
      </c>
      <c r="L48" s="57"/>
      <c r="M48" s="57"/>
      <c r="N48" s="57"/>
      <c r="Q48" s="57">
        <f t="shared" si="21"/>
        <v>59.763766666666669</v>
      </c>
      <c r="R48" s="57">
        <f t="shared" si="20"/>
        <v>59.296126666666673</v>
      </c>
      <c r="S48" s="57">
        <f t="shared" si="22"/>
        <v>0</v>
      </c>
      <c r="U48" s="57">
        <f t="shared" si="23"/>
        <v>7.0000000000902673E-5</v>
      </c>
      <c r="V48" s="57">
        <f t="shared" si="23"/>
        <v>8.3333333328994286E-5</v>
      </c>
      <c r="W48" s="57">
        <f t="shared" si="23"/>
        <v>0</v>
      </c>
      <c r="Y48" s="62" cm="1">
        <f t="array" ref="Y48">SUMPRODUCT(1000*(U48:W48),(U48:W48&lt;&gt;0)*1) / SUM((U48:W48&lt;&gt;0)*1)</f>
        <v>7.666666666494848E-2</v>
      </c>
      <c r="Z48" s="11" t="s">
        <v>14</v>
      </c>
      <c r="AA48" s="65" cm="1">
        <f t="array" ref="AA48">_xlfn.STDEV.P(1000*(U48:W48))</f>
        <v>3.6548631561988204E-2</v>
      </c>
      <c r="AB48" s="62">
        <f t="shared" si="32"/>
        <v>1.0952380952135497E-2</v>
      </c>
      <c r="AC48" s="11" t="s">
        <v>14</v>
      </c>
      <c r="AD48" s="65" cm="1">
        <f t="array" ref="AD48">_xlfn.STDEV.P(1000*(U48:W48)/B48)</f>
        <v>5.2212330802840282E-3</v>
      </c>
      <c r="AF48" s="67">
        <f t="shared" si="24"/>
        <v>6.1827956987861674E-3</v>
      </c>
      <c r="AG48" s="17" t="s">
        <v>14</v>
      </c>
      <c r="AH48" s="68">
        <f t="shared" si="25"/>
        <v>2.9474702872571133E-3</v>
      </c>
      <c r="AI48" s="67">
        <f t="shared" si="26"/>
        <v>8.8325652839802392E-4</v>
      </c>
      <c r="AJ48" s="17" t="s">
        <v>14</v>
      </c>
      <c r="AK48" s="68">
        <f t="shared" si="27"/>
        <v>4.2106718389387323E-4</v>
      </c>
      <c r="AM48" s="69">
        <f t="shared" si="28"/>
        <v>3.0750703049660246E-5</v>
      </c>
      <c r="AN48" s="29" t="s">
        <v>14</v>
      </c>
      <c r="AO48" s="71">
        <f t="shared" si="29"/>
        <v>1.4659514557295571E-5</v>
      </c>
      <c r="AP48" s="69">
        <f t="shared" si="30"/>
        <v>7.1230365193389019E-5</v>
      </c>
      <c r="AQ48" s="29" t="s">
        <v>14</v>
      </c>
      <c r="AR48" s="71">
        <f t="shared" si="31"/>
        <v>3.3957030959183324E-5</v>
      </c>
    </row>
    <row r="49" spans="2:44" ht="21" x14ac:dyDescent="0.35">
      <c r="B49" s="5">
        <v>8</v>
      </c>
      <c r="D49" s="57">
        <v>59.763759999999998</v>
      </c>
      <c r="E49" s="57">
        <v>59.763739999999999</v>
      </c>
      <c r="F49" s="57">
        <v>59.763779999999997</v>
      </c>
      <c r="H49" s="57">
        <v>59.296149999999997</v>
      </c>
      <c r="I49" s="57">
        <v>59.296169999999996</v>
      </c>
      <c r="J49" s="57">
        <v>59.29618</v>
      </c>
      <c r="L49" s="57"/>
      <c r="M49" s="57"/>
      <c r="N49" s="57"/>
      <c r="Q49" s="57">
        <f t="shared" si="21"/>
        <v>59.763759999999998</v>
      </c>
      <c r="R49" s="57">
        <f t="shared" si="20"/>
        <v>59.296166666666664</v>
      </c>
      <c r="S49" s="57">
        <f t="shared" si="22"/>
        <v>0</v>
      </c>
      <c r="U49" s="57">
        <f t="shared" si="23"/>
        <v>7.6666666672053907E-5</v>
      </c>
      <c r="V49" s="57">
        <f t="shared" si="23"/>
        <v>4.3333333337614022E-5</v>
      </c>
      <c r="W49" s="57">
        <f t="shared" si="23"/>
        <v>0</v>
      </c>
      <c r="Y49" s="62" cm="1">
        <f t="array" ref="Y49">SUMPRODUCT(1000*(U49:W49),(U49:W49&lt;&gt;0)*1) / SUM((U49:W49&lt;&gt;0)*1)</f>
        <v>6.0000000004833964E-2</v>
      </c>
      <c r="Z49" s="11" t="s">
        <v>14</v>
      </c>
      <c r="AA49" s="65" cm="1">
        <f t="array" ref="AA49">_xlfn.STDEV.P(1000*(U49:W49))</f>
        <v>3.13876597618616E-2</v>
      </c>
      <c r="AB49" s="62">
        <f t="shared" si="32"/>
        <v>7.5000000006042455E-3</v>
      </c>
      <c r="AC49" s="11" t="s">
        <v>14</v>
      </c>
      <c r="AD49" s="65" cm="1">
        <f t="array" ref="AD49">_xlfn.STDEV.P(1000*(U49:W49)/B49)</f>
        <v>3.9234574702327E-3</v>
      </c>
      <c r="AF49" s="67">
        <f t="shared" si="24"/>
        <v>4.8387096778091908E-3</v>
      </c>
      <c r="AG49" s="17" t="s">
        <v>14</v>
      </c>
      <c r="AH49" s="68">
        <f t="shared" si="25"/>
        <v>2.5312628840210966E-3</v>
      </c>
      <c r="AI49" s="67">
        <f t="shared" si="26"/>
        <v>6.0483870972614885E-4</v>
      </c>
      <c r="AJ49" s="17" t="s">
        <v>14</v>
      </c>
      <c r="AK49" s="68">
        <f t="shared" si="27"/>
        <v>3.1640786050263708E-4</v>
      </c>
      <c r="AM49" s="69">
        <f t="shared" si="28"/>
        <v>2.4065767606560157E-5</v>
      </c>
      <c r="AN49" s="29" t="s">
        <v>14</v>
      </c>
      <c r="AO49" s="71">
        <f t="shared" si="29"/>
        <v>1.2589468758031392E-5</v>
      </c>
      <c r="AP49" s="69">
        <f t="shared" si="30"/>
        <v>4.8777315300495874E-5</v>
      </c>
      <c r="AQ49" s="29" t="s">
        <v>14</v>
      </c>
      <c r="AR49" s="71">
        <f t="shared" si="31"/>
        <v>2.5516762943761052E-5</v>
      </c>
    </row>
    <row r="50" spans="2:44" ht="21" x14ac:dyDescent="0.35">
      <c r="B50" s="5">
        <v>9</v>
      </c>
      <c r="D50" s="57">
        <v>59.763719999999999</v>
      </c>
      <c r="E50" s="57">
        <v>59.763719999999999</v>
      </c>
      <c r="F50" s="57">
        <v>59.763719999999999</v>
      </c>
      <c r="H50" s="57">
        <v>59.296080000000003</v>
      </c>
      <c r="I50" s="57">
        <v>59.29607</v>
      </c>
      <c r="J50" s="57">
        <v>59.296109999999999</v>
      </c>
      <c r="L50" s="57"/>
      <c r="M50" s="57"/>
      <c r="N50" s="57"/>
      <c r="Q50" s="57">
        <f t="shared" si="21"/>
        <v>59.763719999999999</v>
      </c>
      <c r="R50" s="57">
        <f t="shared" si="20"/>
        <v>59.296086666666667</v>
      </c>
      <c r="S50" s="57">
        <f t="shared" si="22"/>
        <v>0</v>
      </c>
      <c r="U50" s="57">
        <f t="shared" si="23"/>
        <v>1.166666666705396E-4</v>
      </c>
      <c r="V50" s="57">
        <f t="shared" si="23"/>
        <v>1.233333333345854E-4</v>
      </c>
      <c r="W50" s="57">
        <f t="shared" si="23"/>
        <v>0</v>
      </c>
      <c r="Y50" s="62" cm="1">
        <f t="array" ref="Y50">SUMPRODUCT(1000*(U50:W50),(U50:W50&lt;&gt;0)*1) / SUM((U50:W50&lt;&gt;0)*1)</f>
        <v>0.1200000000025625</v>
      </c>
      <c r="Z50" s="11" t="s">
        <v>14</v>
      </c>
      <c r="AA50" s="65" cm="1">
        <f t="array" ref="AA50">_xlfn.STDEV.P(1000*(U50:W50))</f>
        <v>5.6633977500598086E-2</v>
      </c>
      <c r="AB50" s="62">
        <f t="shared" si="32"/>
        <v>1.3333333333618056E-2</v>
      </c>
      <c r="AC50" s="11" t="s">
        <v>14</v>
      </c>
      <c r="AD50" s="65" cm="1">
        <f t="array" ref="AD50">_xlfn.STDEV.P(1000*(U50:W50)/B50)</f>
        <v>6.2926641667331194E-3</v>
      </c>
      <c r="AF50" s="67">
        <f t="shared" si="24"/>
        <v>9.6774193550453625E-3</v>
      </c>
      <c r="AG50" s="17" t="s">
        <v>14</v>
      </c>
      <c r="AH50" s="68">
        <f t="shared" si="25"/>
        <v>4.5672562500482326E-3</v>
      </c>
      <c r="AI50" s="67">
        <f t="shared" si="26"/>
        <v>1.0752688172272625E-3</v>
      </c>
      <c r="AJ50" s="17" t="s">
        <v>14</v>
      </c>
      <c r="AK50" s="68">
        <f t="shared" si="27"/>
        <v>5.0747291667202574E-4</v>
      </c>
      <c r="AM50" s="69">
        <f t="shared" si="28"/>
        <v>4.8131535210270353E-5</v>
      </c>
      <c r="AN50" s="29" t="s">
        <v>14</v>
      </c>
      <c r="AO50" s="71">
        <f t="shared" si="29"/>
        <v>2.2715669017579056E-5</v>
      </c>
      <c r="AP50" s="69">
        <f t="shared" si="30"/>
        <v>8.6715227195746969E-5</v>
      </c>
      <c r="AQ50" s="29" t="s">
        <v>14</v>
      </c>
      <c r="AR50" s="71">
        <f t="shared" si="31"/>
        <v>4.0925235215485949E-5</v>
      </c>
    </row>
    <row r="51" spans="2:44" ht="21" x14ac:dyDescent="0.35">
      <c r="B51" s="5">
        <v>10</v>
      </c>
      <c r="D51" s="57">
        <v>59.763680000000001</v>
      </c>
      <c r="E51" s="57">
        <v>59.763680000000001</v>
      </c>
      <c r="F51" s="57">
        <v>59.763680000000001</v>
      </c>
      <c r="H51" s="57">
        <v>59.296030000000002</v>
      </c>
      <c r="I51" s="57">
        <v>59.296030000000002</v>
      </c>
      <c r="J51" s="57">
        <v>59.296030000000002</v>
      </c>
      <c r="L51" s="57"/>
      <c r="M51" s="57"/>
      <c r="N51" s="57"/>
      <c r="Q51" s="57">
        <f t="shared" si="21"/>
        <v>59.763680000000001</v>
      </c>
      <c r="R51" s="57">
        <f t="shared" si="20"/>
        <v>59.296030000000002</v>
      </c>
      <c r="S51" s="57">
        <f t="shared" si="22"/>
        <v>0</v>
      </c>
      <c r="U51" s="57">
        <f t="shared" si="23"/>
        <v>1.5666666666902529E-4</v>
      </c>
      <c r="V51" s="57">
        <f t="shared" si="23"/>
        <v>1.8000000000029104E-4</v>
      </c>
      <c r="W51" s="57">
        <f t="shared" si="23"/>
        <v>0</v>
      </c>
      <c r="Y51" s="62" cm="1">
        <f t="array" ref="Y51">SUMPRODUCT(1000*(U51:W51),(U51:W51&lt;&gt;0)*1) / SUM((U51:W51&lt;&gt;0)*1)</f>
        <v>0.16833333333465816</v>
      </c>
      <c r="Z51" s="11" t="s">
        <v>14</v>
      </c>
      <c r="AA51" s="65" cm="1">
        <f t="array" ref="AA51">_xlfn.STDEV.P(1000*(U51:W51))</f>
        <v>7.9922802259872555E-2</v>
      </c>
      <c r="AB51" s="62">
        <f t="shared" si="32"/>
        <v>1.6833333333465816E-2</v>
      </c>
      <c r="AC51" s="11" t="s">
        <v>14</v>
      </c>
      <c r="AD51" s="65" cm="1">
        <f t="array" ref="AD51">_xlfn.STDEV.P(1000*(U51:W51)/B51)</f>
        <v>7.9922802259872576E-3</v>
      </c>
      <c r="AF51" s="67">
        <f t="shared" si="24"/>
        <v>1.3575268817311142E-2</v>
      </c>
      <c r="AG51" s="17" t="s">
        <v>14</v>
      </c>
      <c r="AH51" s="68">
        <f t="shared" si="25"/>
        <v>6.4453872790219803E-3</v>
      </c>
      <c r="AI51" s="67">
        <f t="shared" si="26"/>
        <v>1.3575268817311141E-3</v>
      </c>
      <c r="AJ51" s="17" t="s">
        <v>14</v>
      </c>
      <c r="AK51" s="68">
        <f t="shared" si="27"/>
        <v>6.4453872790219821E-4</v>
      </c>
      <c r="AM51" s="69">
        <f t="shared" si="28"/>
        <v>6.7517848002385513E-5</v>
      </c>
      <c r="AN51" s="29" t="s">
        <v>14</v>
      </c>
      <c r="AO51" s="71">
        <f t="shared" si="29"/>
        <v>3.2056726424936547E-5</v>
      </c>
      <c r="AP51" s="69">
        <f t="shared" si="30"/>
        <v>1.0947797433315436E-4</v>
      </c>
      <c r="AQ51" s="29" t="s">
        <v>14</v>
      </c>
      <c r="AR51" s="71">
        <f t="shared" si="31"/>
        <v>5.1978929669532115E-5</v>
      </c>
    </row>
    <row r="52" spans="2:44" ht="21" x14ac:dyDescent="0.35">
      <c r="B52" s="5">
        <v>11</v>
      </c>
      <c r="D52" s="57">
        <v>59.763599999999997</v>
      </c>
      <c r="E52" s="57">
        <v>59.76361</v>
      </c>
      <c r="F52" s="57">
        <v>59.763599999999997</v>
      </c>
      <c r="H52" s="57">
        <v>59.295940000000002</v>
      </c>
      <c r="I52" s="57">
        <v>59.295940000000002</v>
      </c>
      <c r="J52" s="57">
        <v>59.295940000000002</v>
      </c>
      <c r="L52" s="57"/>
      <c r="M52" s="57"/>
      <c r="N52" s="57"/>
      <c r="Q52" s="57">
        <f t="shared" si="21"/>
        <v>59.763603333333329</v>
      </c>
      <c r="R52" s="57">
        <f t="shared" si="20"/>
        <v>59.295940000000002</v>
      </c>
      <c r="S52" s="57">
        <f t="shared" si="22"/>
        <v>0</v>
      </c>
      <c r="U52" s="57">
        <f t="shared" si="23"/>
        <v>2.333333333410792E-4</v>
      </c>
      <c r="V52" s="57">
        <f t="shared" si="23"/>
        <v>2.7000000000043656E-4</v>
      </c>
      <c r="W52" s="57">
        <f t="shared" si="23"/>
        <v>0</v>
      </c>
      <c r="Y52" s="62" cm="1">
        <f t="array" ref="Y52">SUMPRODUCT(1000*(U52:W52),(U52:W52&lt;&gt;0)*1) / SUM((U52:W52&lt;&gt;0)*1)</f>
        <v>0.25166666667075788</v>
      </c>
      <c r="Z52" s="11" t="s">
        <v>14</v>
      </c>
      <c r="AA52" s="65" cm="1">
        <f t="array" ref="AA52">_xlfn.STDEV.P(1000*(U52:W52))</f>
        <v>0.11957744533341993</v>
      </c>
      <c r="AB52" s="62">
        <f t="shared" si="32"/>
        <v>2.2878787879159809E-2</v>
      </c>
      <c r="AC52" s="11" t="s">
        <v>14</v>
      </c>
      <c r="AD52" s="65" cm="1">
        <f t="array" ref="AD52">_xlfn.STDEV.P(1000*(U52:W52)/B52)</f>
        <v>1.0870676848492727E-2</v>
      </c>
      <c r="AF52" s="67">
        <f t="shared" si="24"/>
        <v>2.0295698925061119E-2</v>
      </c>
      <c r="AG52" s="17" t="s">
        <v>14</v>
      </c>
      <c r="AH52" s="68">
        <f t="shared" si="25"/>
        <v>9.6433423655983824E-3</v>
      </c>
      <c r="AI52" s="67">
        <f t="shared" si="26"/>
        <v>1.84506353864192E-3</v>
      </c>
      <c r="AJ52" s="17" t="s">
        <v>14</v>
      </c>
      <c r="AK52" s="68">
        <f t="shared" si="27"/>
        <v>8.7666748778167153E-4</v>
      </c>
      <c r="AM52" s="69">
        <f t="shared" si="28"/>
        <v>1.0094252523213575E-4</v>
      </c>
      <c r="AN52" s="29" t="s">
        <v>14</v>
      </c>
      <c r="AO52" s="71">
        <f t="shared" si="29"/>
        <v>4.7962050169139811E-5</v>
      </c>
      <c r="AP52" s="69">
        <f t="shared" si="30"/>
        <v>1.4879544666467098E-4</v>
      </c>
      <c r="AQ52" s="29" t="s">
        <v>14</v>
      </c>
      <c r="AR52" s="71">
        <f t="shared" si="31"/>
        <v>7.0698990950134795E-5</v>
      </c>
    </row>
    <row r="53" spans="2:44" ht="21" x14ac:dyDescent="0.35">
      <c r="B53" s="5">
        <v>12</v>
      </c>
      <c r="D53" s="57">
        <v>59.763539999999999</v>
      </c>
      <c r="E53" s="57">
        <v>59.763539999999999</v>
      </c>
      <c r="F53" s="57">
        <v>59.763539999999999</v>
      </c>
      <c r="H53" s="57">
        <v>59.295879999999997</v>
      </c>
      <c r="I53" s="57">
        <v>59.295879999999997</v>
      </c>
      <c r="J53" s="57">
        <v>59.295870000000001</v>
      </c>
      <c r="L53" s="57"/>
      <c r="M53" s="57"/>
      <c r="N53" s="57"/>
      <c r="Q53" s="57">
        <f t="shared" si="21"/>
        <v>59.763539999999999</v>
      </c>
      <c r="R53" s="57">
        <f t="shared" si="20"/>
        <v>59.295876666666665</v>
      </c>
      <c r="S53" s="57">
        <f t="shared" si="22"/>
        <v>0</v>
      </c>
      <c r="U53" s="57">
        <f t="shared" si="23"/>
        <v>2.9666666667083064E-4</v>
      </c>
      <c r="V53" s="57">
        <f t="shared" si="23"/>
        <v>3.3333333333729342E-4</v>
      </c>
      <c r="W53" s="57">
        <f t="shared" si="23"/>
        <v>0</v>
      </c>
      <c r="Y53" s="62" cm="1">
        <f t="array" ref="Y53">SUMPRODUCT(1000*(U53:W53),(U53:W53&lt;&gt;0)*1) / SUM((U53:W53&lt;&gt;0)*1)</f>
        <v>0.31500000000406203</v>
      </c>
      <c r="Z53" s="11" t="s">
        <v>14</v>
      </c>
      <c r="AA53" s="65" cm="1">
        <f t="array" ref="AA53">_xlfn.STDEV.P(1000*(U53:W53))</f>
        <v>0.14924501356708791</v>
      </c>
      <c r="AB53" s="62">
        <f t="shared" si="32"/>
        <v>2.6250000000338503E-2</v>
      </c>
      <c r="AC53" s="11" t="s">
        <v>14</v>
      </c>
      <c r="AD53" s="65" cm="1">
        <f t="array" ref="AD53">_xlfn.STDEV.P(1000*(U53:W53)/B53)</f>
        <v>1.2437084463923997E-2</v>
      </c>
      <c r="AF53" s="67">
        <f t="shared" si="24"/>
        <v>2.5403225806779194E-2</v>
      </c>
      <c r="AG53" s="17" t="s">
        <v>14</v>
      </c>
      <c r="AH53" s="68">
        <f t="shared" si="25"/>
        <v>1.2035888190894186E-2</v>
      </c>
      <c r="AI53" s="67">
        <f t="shared" si="26"/>
        <v>2.1169354838982664E-3</v>
      </c>
      <c r="AJ53" s="17" t="s">
        <v>14</v>
      </c>
      <c r="AK53" s="68">
        <f t="shared" si="27"/>
        <v>1.0029906825745158E-3</v>
      </c>
      <c r="AM53" s="69">
        <f t="shared" si="28"/>
        <v>1.2634527992589094E-4</v>
      </c>
      <c r="AN53" s="29" t="s">
        <v>14</v>
      </c>
      <c r="AO53" s="71">
        <f t="shared" si="29"/>
        <v>5.9861596877568104E-5</v>
      </c>
      <c r="AP53" s="69">
        <f t="shared" si="30"/>
        <v>1.7072060354018277E-4</v>
      </c>
      <c r="AQ53" s="29" t="s">
        <v>14</v>
      </c>
      <c r="AR53" s="71">
        <f t="shared" si="31"/>
        <v>8.0886345368912571E-5</v>
      </c>
    </row>
    <row r="54" spans="2:44" ht="21" x14ac:dyDescent="0.35">
      <c r="B54" s="5">
        <v>13</v>
      </c>
      <c r="D54" s="57">
        <v>59.763449999999999</v>
      </c>
      <c r="E54" s="57">
        <v>59.763449999999999</v>
      </c>
      <c r="F54" s="57">
        <v>59.763449999999999</v>
      </c>
      <c r="H54" s="57">
        <v>59.295760000000001</v>
      </c>
      <c r="I54" s="57">
        <v>59.295749999999998</v>
      </c>
      <c r="J54" s="57">
        <v>59.295749999999998</v>
      </c>
      <c r="L54" s="57"/>
      <c r="M54" s="57"/>
      <c r="N54" s="57"/>
      <c r="Q54" s="57">
        <f t="shared" si="21"/>
        <v>59.763449999999999</v>
      </c>
      <c r="R54" s="57">
        <f t="shared" si="20"/>
        <v>59.29575333333333</v>
      </c>
      <c r="S54" s="57">
        <f t="shared" si="22"/>
        <v>0</v>
      </c>
      <c r="U54" s="57">
        <f t="shared" si="23"/>
        <v>3.8666666667097616E-4</v>
      </c>
      <c r="V54" s="57">
        <f t="shared" si="23"/>
        <v>4.5666666667187883E-4</v>
      </c>
      <c r="W54" s="57">
        <f t="shared" si="23"/>
        <v>0</v>
      </c>
      <c r="Y54" s="62" cm="1">
        <f t="array" ref="Y54">SUMPRODUCT(1000*(U54:W54),(U54:W54&lt;&gt;0)*1) / SUM((U54:W54&lt;&gt;0)*1)</f>
        <v>0.42166666667142749</v>
      </c>
      <c r="Z54" s="11" t="s">
        <v>14</v>
      </c>
      <c r="AA54" s="65" cm="1">
        <f t="array" ref="AA54">_xlfn.STDEV.P(1000*(U54:W54))</f>
        <v>0.20081930948651741</v>
      </c>
      <c r="AB54" s="62">
        <f t="shared" si="32"/>
        <v>3.2435897436263655E-2</v>
      </c>
      <c r="AC54" s="11" t="s">
        <v>14</v>
      </c>
      <c r="AD54" s="65" cm="1">
        <f t="array" ref="AD54">_xlfn.STDEV.P(1000*(U54:W54)/B54)</f>
        <v>1.5447639191270571E-2</v>
      </c>
      <c r="AF54" s="67">
        <f t="shared" si="24"/>
        <v>3.4005376344469956E-2</v>
      </c>
      <c r="AG54" s="17" t="s">
        <v>14</v>
      </c>
      <c r="AH54" s="68">
        <f t="shared" si="25"/>
        <v>1.6195105603751404E-2</v>
      </c>
      <c r="AI54" s="67">
        <f t="shared" si="26"/>
        <v>2.6157981803438431E-3</v>
      </c>
      <c r="AJ54" s="17" t="s">
        <v>14</v>
      </c>
      <c r="AK54" s="68">
        <f t="shared" si="27"/>
        <v>1.2457773541347235E-3</v>
      </c>
      <c r="AM54" s="69">
        <f t="shared" si="28"/>
        <v>1.6912886677883124E-4</v>
      </c>
      <c r="AN54" s="29" t="s">
        <v>14</v>
      </c>
      <c r="AO54" s="71">
        <f t="shared" si="29"/>
        <v>8.0547847210384068E-5</v>
      </c>
      <c r="AP54" s="69">
        <f t="shared" si="30"/>
        <v>2.1095146615676154E-4</v>
      </c>
      <c r="AQ54" s="29" t="s">
        <v>14</v>
      </c>
      <c r="AR54" s="71">
        <f t="shared" si="31"/>
        <v>1.0046591565602608E-4</v>
      </c>
    </row>
    <row r="55" spans="2:44" ht="21" x14ac:dyDescent="0.35">
      <c r="B55" s="5">
        <v>14</v>
      </c>
      <c r="D55" s="57">
        <v>59.763449999999999</v>
      </c>
      <c r="E55" s="57">
        <v>59.763460000000002</v>
      </c>
      <c r="F55" s="57">
        <v>59.763469999999998</v>
      </c>
      <c r="H55" s="57">
        <v>59.295610000000003</v>
      </c>
      <c r="I55" s="57">
        <v>59.295610000000003</v>
      </c>
      <c r="J55" s="57">
        <v>59.29562</v>
      </c>
      <c r="L55" s="57"/>
      <c r="M55" s="57"/>
      <c r="N55" s="57"/>
      <c r="Q55" s="57">
        <f t="shared" si="21"/>
        <v>59.763460000000002</v>
      </c>
      <c r="R55" s="57">
        <f t="shared" si="20"/>
        <v>59.295613333333336</v>
      </c>
      <c r="S55" s="57">
        <f t="shared" si="22"/>
        <v>0</v>
      </c>
      <c r="U55" s="57">
        <f t="shared" si="23"/>
        <v>3.7666666666780202E-4</v>
      </c>
      <c r="V55" s="57">
        <f t="shared" si="23"/>
        <v>5.9666666666657875E-4</v>
      </c>
      <c r="W55" s="57">
        <f t="shared" si="23"/>
        <v>0</v>
      </c>
      <c r="Y55" s="62" cm="1">
        <f t="array" ref="Y55">SUMPRODUCT(1000*(U55:W55),(U55:W55&lt;&gt;0)*1) / SUM((U55:W55&lt;&gt;0)*1)</f>
        <v>0.48666666666719038</v>
      </c>
      <c r="Z55" s="11" t="s">
        <v>14</v>
      </c>
      <c r="AA55" s="65" cm="1">
        <f t="array" ref="AA55">_xlfn.STDEV.P(1000*(U55:W55))</f>
        <v>0.24637119440413957</v>
      </c>
      <c r="AB55" s="62">
        <f t="shared" si="32"/>
        <v>3.4761904761942172E-2</v>
      </c>
      <c r="AC55" s="11" t="s">
        <v>14</v>
      </c>
      <c r="AD55" s="65" cm="1">
        <f t="array" ref="AD55">_xlfn.STDEV.P(1000*(U55:W55)/B55)</f>
        <v>1.7597942457438537E-2</v>
      </c>
      <c r="AF55" s="67">
        <f t="shared" si="24"/>
        <v>3.9247311827999225E-2</v>
      </c>
      <c r="AG55" s="17" t="s">
        <v>14</v>
      </c>
      <c r="AH55" s="68">
        <f t="shared" si="25"/>
        <v>1.9868644710011256E-2</v>
      </c>
      <c r="AI55" s="67">
        <f t="shared" si="26"/>
        <v>2.8033794162856591E-3</v>
      </c>
      <c r="AJ55" s="17" t="s">
        <v>14</v>
      </c>
      <c r="AK55" s="68">
        <f t="shared" si="27"/>
        <v>1.4191889078579464E-3</v>
      </c>
      <c r="AM55" s="69">
        <f t="shared" si="28"/>
        <v>1.9520011501547149E-4</v>
      </c>
      <c r="AN55" s="29" t="s">
        <v>14</v>
      </c>
      <c r="AO55" s="71">
        <f t="shared" si="29"/>
        <v>9.8818531816716521E-5</v>
      </c>
      <c r="AP55" s="69">
        <f t="shared" si="30"/>
        <v>2.2607898518432735E-4</v>
      </c>
      <c r="AQ55" s="29" t="s">
        <v>14</v>
      </c>
      <c r="AR55" s="71">
        <f t="shared" si="31"/>
        <v>1.1445071837564084E-4</v>
      </c>
    </row>
    <row r="56" spans="2:44" ht="21" x14ac:dyDescent="0.35">
      <c r="B56" s="5">
        <v>15</v>
      </c>
      <c r="D56" s="57">
        <v>59.763289999999998</v>
      </c>
      <c r="E56" s="57">
        <v>59.763289999999998</v>
      </c>
      <c r="F56" s="57">
        <v>59.763289999999998</v>
      </c>
      <c r="H56" s="57">
        <v>59.295580000000001</v>
      </c>
      <c r="I56" s="57">
        <v>59.295580000000001</v>
      </c>
      <c r="J56" s="57">
        <v>59.295589999999997</v>
      </c>
      <c r="L56" s="57"/>
      <c r="M56" s="57"/>
      <c r="N56" s="57"/>
      <c r="Q56" s="57">
        <f t="shared" si="21"/>
        <v>59.763290000000005</v>
      </c>
      <c r="R56" s="57">
        <f t="shared" si="20"/>
        <v>59.295583333333333</v>
      </c>
      <c r="S56" s="57">
        <f t="shared" si="22"/>
        <v>0</v>
      </c>
      <c r="U56" s="57">
        <f t="shared" si="23"/>
        <v>5.4666666666491892E-4</v>
      </c>
      <c r="V56" s="57">
        <f t="shared" si="23"/>
        <v>6.2666666666899573E-4</v>
      </c>
      <c r="W56" s="57">
        <f t="shared" si="23"/>
        <v>0</v>
      </c>
      <c r="Y56" s="62" cm="1">
        <f t="array" ref="Y56">SUMPRODUCT(1000*(U56:W56),(U56:W56&lt;&gt;0)*1) / SUM((U56:W56&lt;&gt;0)*1)</f>
        <v>0.58666666666695733</v>
      </c>
      <c r="Z56" s="11" t="s">
        <v>14</v>
      </c>
      <c r="AA56" s="65" cm="1">
        <f t="array" ref="AA56">_xlfn.STDEV.P(1000*(U56:W56))</f>
        <v>0.27847911462825203</v>
      </c>
      <c r="AB56" s="62">
        <f t="shared" si="32"/>
        <v>3.9111111111130491E-2</v>
      </c>
      <c r="AC56" s="11" t="s">
        <v>14</v>
      </c>
      <c r="AD56" s="65" cm="1">
        <f t="array" ref="AD56">_xlfn.STDEV.P(1000*(U56:W56)/B56)</f>
        <v>1.8565274308550133E-2</v>
      </c>
      <c r="AF56" s="67">
        <f t="shared" si="24"/>
        <v>4.7311827957012685E-2</v>
      </c>
      <c r="AG56" s="17" t="s">
        <v>14</v>
      </c>
      <c r="AH56" s="68">
        <f t="shared" si="25"/>
        <v>2.2457993115181613E-2</v>
      </c>
      <c r="AI56" s="67">
        <f t="shared" si="26"/>
        <v>3.1541218638008461E-3</v>
      </c>
      <c r="AJ56" s="17" t="s">
        <v>14</v>
      </c>
      <c r="AK56" s="68">
        <f t="shared" si="27"/>
        <v>1.4971995410121076E-3</v>
      </c>
      <c r="AM56" s="69">
        <f t="shared" si="28"/>
        <v>2.3530972768974679E-4</v>
      </c>
      <c r="AN56" s="29" t="s">
        <v>14</v>
      </c>
      <c r="AO56" s="71">
        <f t="shared" si="29"/>
        <v>1.1169689425640334E-4</v>
      </c>
      <c r="AP56" s="69">
        <f t="shared" si="30"/>
        <v>2.5436466643555212E-4</v>
      </c>
      <c r="AQ56" s="29" t="s">
        <v>14</v>
      </c>
      <c r="AR56" s="71">
        <f t="shared" si="31"/>
        <v>1.2074189846871834E-4</v>
      </c>
    </row>
    <row r="57" spans="2:44" ht="21" x14ac:dyDescent="0.35">
      <c r="B57" s="5">
        <v>16</v>
      </c>
      <c r="D57" s="57">
        <v>59.763100000000001</v>
      </c>
      <c r="E57" s="57">
        <v>59.763100000000001</v>
      </c>
      <c r="F57" s="57">
        <v>59.763100000000001</v>
      </c>
      <c r="H57" s="57">
        <v>59.295360000000002</v>
      </c>
      <c r="I57" s="57">
        <v>59.295340000000003</v>
      </c>
      <c r="J57" s="57">
        <v>59.295349999999999</v>
      </c>
      <c r="L57" s="57"/>
      <c r="M57" s="57"/>
      <c r="N57" s="57"/>
      <c r="Q57" s="57">
        <f t="shared" si="21"/>
        <v>59.763100000000001</v>
      </c>
      <c r="R57" s="57">
        <f t="shared" si="20"/>
        <v>59.295350000000006</v>
      </c>
      <c r="S57" s="57">
        <f t="shared" si="22"/>
        <v>0</v>
      </c>
      <c r="U57" s="57">
        <f t="shared" si="23"/>
        <v>7.366666666683841E-4</v>
      </c>
      <c r="V57" s="57">
        <f t="shared" si="23"/>
        <v>8.5999999999586407E-4</v>
      </c>
      <c r="W57" s="57">
        <f t="shared" si="23"/>
        <v>0</v>
      </c>
      <c r="Y57" s="62" cm="1">
        <f t="array" ref="Y57">SUMPRODUCT(1000*(U57:W57),(U57:W57&lt;&gt;0)*1) / SUM((U57:W57&lt;&gt;0)*1)</f>
        <v>0.79833333333212408</v>
      </c>
      <c r="Z57" s="11" t="s">
        <v>14</v>
      </c>
      <c r="AA57" s="65" cm="1">
        <f t="array" ref="AA57">_xlfn.STDEV.P(1000*(U57:W57))</f>
        <v>0.37969123257996856</v>
      </c>
      <c r="AB57" s="62">
        <f t="shared" si="32"/>
        <v>4.9895833333257755E-2</v>
      </c>
      <c r="AC57" s="11" t="s">
        <v>14</v>
      </c>
      <c r="AD57" s="65" cm="1">
        <f t="array" ref="AD57">_xlfn.STDEV.P(1000*(U57:W57)/B57)</f>
        <v>2.3730702036248035E-2</v>
      </c>
      <c r="AF57" s="67">
        <f t="shared" si="24"/>
        <v>6.4381720430010003E-2</v>
      </c>
      <c r="AG57" s="17" t="s">
        <v>14</v>
      </c>
      <c r="AH57" s="68">
        <f t="shared" si="25"/>
        <v>3.0620260691932948E-2</v>
      </c>
      <c r="AI57" s="67">
        <f t="shared" si="26"/>
        <v>4.0238575268756252E-3</v>
      </c>
      <c r="AJ57" s="17" t="s">
        <v>14</v>
      </c>
      <c r="AK57" s="68">
        <f t="shared" si="27"/>
        <v>1.9137662932458093E-3</v>
      </c>
      <c r="AM57" s="69">
        <f t="shared" si="28"/>
        <v>3.2020840784989242E-4</v>
      </c>
      <c r="AN57" s="29" t="s">
        <v>14</v>
      </c>
      <c r="AO57" s="71">
        <f t="shared" si="29"/>
        <v>1.5229268274636213E-4</v>
      </c>
      <c r="AP57" s="69">
        <f t="shared" si="30"/>
        <v>3.2450463926416329E-4</v>
      </c>
      <c r="AQ57" s="29" t="s">
        <v>14</v>
      </c>
      <c r="AR57" s="71">
        <f t="shared" si="31"/>
        <v>1.5433599139079107E-4</v>
      </c>
    </row>
    <row r="58" spans="2:44" ht="21" x14ac:dyDescent="0.35">
      <c r="B58" s="5">
        <v>17</v>
      </c>
      <c r="D58" s="57">
        <v>59.763030000000001</v>
      </c>
      <c r="E58" s="57">
        <v>59.76305</v>
      </c>
      <c r="F58" s="57">
        <v>59.763039999999997</v>
      </c>
      <c r="H58" s="57">
        <v>59.295319999999997</v>
      </c>
      <c r="I58" s="57">
        <v>59.295310000000001</v>
      </c>
      <c r="J58" s="57">
        <v>59.295299999999997</v>
      </c>
      <c r="L58" s="57"/>
      <c r="M58" s="57"/>
      <c r="N58" s="57"/>
      <c r="Q58" s="57">
        <f t="shared" si="21"/>
        <v>59.763039999999997</v>
      </c>
      <c r="R58" s="57">
        <f t="shared" si="20"/>
        <v>59.295310000000001</v>
      </c>
      <c r="S58" s="57">
        <f t="shared" si="22"/>
        <v>0</v>
      </c>
      <c r="U58" s="57">
        <f t="shared" si="23"/>
        <v>7.9666666667321806E-4</v>
      </c>
      <c r="V58" s="57">
        <f t="shared" si="23"/>
        <v>9.0000000000145519E-4</v>
      </c>
      <c r="W58" s="57">
        <f t="shared" si="23"/>
        <v>0</v>
      </c>
      <c r="Y58" s="62" cm="1">
        <f t="array" ref="Y58">SUMPRODUCT(1000*(U58:W58),(U58:W58&lt;&gt;0)*1) / SUM((U58:W58&lt;&gt;0)*1)</f>
        <v>0.84833333333733663</v>
      </c>
      <c r="Z58" s="11" t="s">
        <v>14</v>
      </c>
      <c r="AA58" s="65" cm="1">
        <f t="array" ref="AA58">_xlfn.STDEV.P(1000*(U58:W58))</f>
        <v>0.40212706056772657</v>
      </c>
      <c r="AB58" s="62">
        <f t="shared" si="32"/>
        <v>4.9901960784549212E-2</v>
      </c>
      <c r="AC58" s="11" t="s">
        <v>14</v>
      </c>
      <c r="AD58" s="65" cm="1">
        <f t="array" ref="AD58">_xlfn.STDEV.P(1000*(U58:W58)/B58)</f>
        <v>2.3654532974572151E-2</v>
      </c>
      <c r="AF58" s="67">
        <f t="shared" si="24"/>
        <v>6.8413978494946501E-2</v>
      </c>
      <c r="AG58" s="17" t="s">
        <v>14</v>
      </c>
      <c r="AH58" s="68">
        <f t="shared" si="25"/>
        <v>3.2429601658687628E-2</v>
      </c>
      <c r="AI58" s="67">
        <f t="shared" si="26"/>
        <v>4.0243516761733237E-3</v>
      </c>
      <c r="AJ58" s="17" t="s">
        <v>14</v>
      </c>
      <c r="AK58" s="68">
        <f t="shared" si="27"/>
        <v>1.907623626981625E-3</v>
      </c>
      <c r="AM58" s="69">
        <f t="shared" si="28"/>
        <v>3.4026321418916759E-4</v>
      </c>
      <c r="AN58" s="29" t="s">
        <v>14</v>
      </c>
      <c r="AO58" s="71">
        <f t="shared" si="29"/>
        <v>1.6129160645253951E-4</v>
      </c>
      <c r="AP58" s="69">
        <f t="shared" si="30"/>
        <v>3.2454449001397771E-4</v>
      </c>
      <c r="AQ58" s="29" t="s">
        <v>14</v>
      </c>
      <c r="AR58" s="71">
        <f t="shared" si="31"/>
        <v>1.5384061507916331E-4</v>
      </c>
    </row>
    <row r="59" spans="2:44" ht="21" x14ac:dyDescent="0.35">
      <c r="B59" s="5">
        <v>18</v>
      </c>
      <c r="D59" s="57">
        <v>59.762830000000001</v>
      </c>
      <c r="E59" s="57">
        <v>59.762830000000001</v>
      </c>
      <c r="F59" s="57">
        <v>59.762839999999997</v>
      </c>
      <c r="H59" s="57">
        <v>59.295110000000001</v>
      </c>
      <c r="I59" s="57">
        <v>59.295119999999997</v>
      </c>
      <c r="J59" s="57">
        <v>59.295099999999998</v>
      </c>
      <c r="L59" s="57"/>
      <c r="M59" s="57"/>
      <c r="N59" s="57"/>
      <c r="Q59" s="57">
        <f t="shared" si="21"/>
        <v>59.762833333333333</v>
      </c>
      <c r="R59" s="57">
        <f t="shared" si="20"/>
        <v>59.295109999999994</v>
      </c>
      <c r="S59" s="57">
        <f t="shared" si="22"/>
        <v>0</v>
      </c>
      <c r="U59" s="57">
        <f t="shared" si="23"/>
        <v>1.0033333333367978E-3</v>
      </c>
      <c r="V59" s="57">
        <f t="shared" si="23"/>
        <v>1.1000000000080945E-3</v>
      </c>
      <c r="W59" s="57">
        <f t="shared" si="23"/>
        <v>0</v>
      </c>
      <c r="Y59" s="62" cm="1">
        <f t="array" ref="Y59">SUMPRODUCT(1000*(U59:W59),(U59:W59&lt;&gt;0)*1) / SUM((U59:W59&lt;&gt;0)*1)</f>
        <v>1.0516666666724461</v>
      </c>
      <c r="Z59" s="11" t="s">
        <v>14</v>
      </c>
      <c r="AA59" s="65" cm="1">
        <f t="array" ref="AA59">_xlfn.STDEV.P(1000*(U59:W59))</f>
        <v>0.49732866644904594</v>
      </c>
      <c r="AB59" s="62">
        <f t="shared" si="32"/>
        <v>5.8425925926247006E-2</v>
      </c>
      <c r="AC59" s="11" t="s">
        <v>14</v>
      </c>
      <c r="AD59" s="65" cm="1">
        <f t="array" ref="AD59">_xlfn.STDEV.P(1000*(U59:W59)/B59)</f>
        <v>2.7629370358280336E-2</v>
      </c>
      <c r="AF59" s="67">
        <f t="shared" si="24"/>
        <v>8.481182795745533E-2</v>
      </c>
      <c r="AG59" s="17" t="s">
        <v>14</v>
      </c>
      <c r="AH59" s="68">
        <f t="shared" si="25"/>
        <v>4.0107150520084352E-2</v>
      </c>
      <c r="AI59" s="67">
        <f t="shared" si="26"/>
        <v>4.7117682198586294E-3</v>
      </c>
      <c r="AJ59" s="17" t="s">
        <v>14</v>
      </c>
      <c r="AK59" s="68">
        <f t="shared" si="27"/>
        <v>2.2281750288935752E-3</v>
      </c>
      <c r="AM59" s="69">
        <f t="shared" si="28"/>
        <v>4.2181942662776315E-4</v>
      </c>
      <c r="AN59" s="29" t="s">
        <v>14</v>
      </c>
      <c r="AO59" s="71">
        <f t="shared" si="29"/>
        <v>1.9947660183131579E-4</v>
      </c>
      <c r="AP59" s="69">
        <f t="shared" si="30"/>
        <v>3.7998130805311529E-4</v>
      </c>
      <c r="AQ59" s="29" t="s">
        <v>14</v>
      </c>
      <c r="AR59" s="71">
        <f t="shared" si="31"/>
        <v>1.7969153458819156E-4</v>
      </c>
    </row>
    <row r="60" spans="2:44" ht="21" x14ac:dyDescent="0.35">
      <c r="B60" s="5">
        <v>19</v>
      </c>
      <c r="D60" s="57">
        <v>59.762720000000002</v>
      </c>
      <c r="E60" s="57">
        <v>59.762729999999998</v>
      </c>
      <c r="F60" s="57">
        <v>59.762720000000002</v>
      </c>
      <c r="H60" s="57">
        <v>59.29486</v>
      </c>
      <c r="I60" s="57">
        <v>59.29486</v>
      </c>
      <c r="J60" s="57">
        <v>59.29486</v>
      </c>
      <c r="L60" s="57"/>
      <c r="M60" s="57"/>
      <c r="N60" s="57"/>
      <c r="Q60" s="57">
        <f t="shared" si="21"/>
        <v>59.762723333333334</v>
      </c>
      <c r="R60" s="57">
        <f t="shared" si="20"/>
        <v>59.29486</v>
      </c>
      <c r="S60" s="57">
        <f t="shared" si="22"/>
        <v>0</v>
      </c>
      <c r="U60" s="57">
        <f t="shared" si="23"/>
        <v>1.1133333333361861E-3</v>
      </c>
      <c r="V60" s="57">
        <f t="shared" si="23"/>
        <v>1.3500000000021828E-3</v>
      </c>
      <c r="W60" s="57">
        <f t="shared" si="23"/>
        <v>0</v>
      </c>
      <c r="Y60" s="62" cm="1">
        <f t="array" ref="Y60">SUMPRODUCT(1000*(U60:W60),(U60:W60&lt;&gt;0)*1) / SUM((U60:W60&lt;&gt;0)*1)</f>
        <v>1.2316666666691845</v>
      </c>
      <c r="Z60" s="11" t="s">
        <v>14</v>
      </c>
      <c r="AA60" s="65" cm="1">
        <f t="array" ref="AA60">_xlfn.STDEV.P(1000*(U60:W60))</f>
        <v>0.58859741214311523</v>
      </c>
      <c r="AB60" s="62">
        <f t="shared" si="32"/>
        <v>6.482456140364129E-2</v>
      </c>
      <c r="AC60" s="11" t="s">
        <v>14</v>
      </c>
      <c r="AD60" s="65" cm="1">
        <f t="array" ref="AD60">_xlfn.STDEV.P(1000*(U60:W60)/B60)</f>
        <v>3.0978811165427122E-2</v>
      </c>
      <c r="AF60" s="67">
        <f t="shared" si="24"/>
        <v>9.932795698945035E-2</v>
      </c>
      <c r="AG60" s="17" t="s">
        <v>14</v>
      </c>
      <c r="AH60" s="68">
        <f t="shared" si="25"/>
        <v>4.7467533237348002E-2</v>
      </c>
      <c r="AI60" s="67">
        <f t="shared" si="26"/>
        <v>5.227787209971072E-3</v>
      </c>
      <c r="AJ60" s="17" t="s">
        <v>14</v>
      </c>
      <c r="AK60" s="68">
        <f t="shared" si="27"/>
        <v>2.4982912230183162E-3</v>
      </c>
      <c r="AM60" s="69">
        <f t="shared" si="28"/>
        <v>4.940167294403187E-4</v>
      </c>
      <c r="AN60" s="29" t="s">
        <v>14</v>
      </c>
      <c r="AO60" s="71">
        <f t="shared" si="29"/>
        <v>2.3608414222196162E-4</v>
      </c>
      <c r="AP60" s="69">
        <f t="shared" si="30"/>
        <v>4.2159574273960255E-4</v>
      </c>
      <c r="AQ60" s="29" t="s">
        <v>14</v>
      </c>
      <c r="AR60" s="71">
        <f t="shared" si="31"/>
        <v>2.0147509863050936E-4</v>
      </c>
    </row>
    <row r="61" spans="2:44" ht="21" x14ac:dyDescent="0.35">
      <c r="B61" s="5">
        <v>20</v>
      </c>
      <c r="D61" s="57">
        <v>59.762599999999999</v>
      </c>
      <c r="E61" s="57">
        <v>59.762599999999999</v>
      </c>
      <c r="F61" s="57">
        <v>59.762599999999999</v>
      </c>
      <c r="H61" s="57">
        <v>59.294629999999998</v>
      </c>
      <c r="I61" s="57">
        <v>59.294620000000002</v>
      </c>
      <c r="J61" s="57">
        <v>59.294640000000001</v>
      </c>
      <c r="L61" s="57"/>
      <c r="M61" s="57"/>
      <c r="N61" s="57"/>
      <c r="Q61" s="57">
        <f t="shared" si="21"/>
        <v>59.762599999999999</v>
      </c>
      <c r="R61" s="57">
        <f t="shared" si="20"/>
        <v>59.294630000000005</v>
      </c>
      <c r="S61" s="57">
        <f t="shared" si="22"/>
        <v>0</v>
      </c>
      <c r="U61" s="57">
        <f t="shared" si="23"/>
        <v>1.2366666666707715E-3</v>
      </c>
      <c r="V61" s="57">
        <f t="shared" si="23"/>
        <v>1.5799999999970282E-3</v>
      </c>
      <c r="W61" s="57">
        <f t="shared" si="23"/>
        <v>0</v>
      </c>
      <c r="Y61" s="62" cm="1">
        <f t="array" ref="Y61">SUMPRODUCT(1000*(U61:W61),(U61:W61&lt;&gt;0)*1) / SUM((U61:W61&lt;&gt;0)*1)</f>
        <v>1.4083333333338999</v>
      </c>
      <c r="Z61" s="11" t="s">
        <v>14</v>
      </c>
      <c r="AA61" s="65" cm="1">
        <f t="array" ref="AA61">_xlfn.STDEV.P(1000*(U61:W61))</f>
        <v>0.67852963762487739</v>
      </c>
      <c r="AB61" s="62">
        <f t="shared" si="32"/>
        <v>7.0416666666694994E-2</v>
      </c>
      <c r="AC61" s="11" t="s">
        <v>14</v>
      </c>
      <c r="AD61" s="65" cm="1">
        <f t="array" ref="AD61">_xlfn.STDEV.P(1000*(U61:W61)/B61)</f>
        <v>3.3926481881243857E-2</v>
      </c>
      <c r="AF61" s="67">
        <f t="shared" si="24"/>
        <v>0.11357526881724998</v>
      </c>
      <c r="AG61" s="17" t="s">
        <v>14</v>
      </c>
      <c r="AH61" s="68">
        <f t="shared" si="25"/>
        <v>5.4720132066522369E-2</v>
      </c>
      <c r="AI61" s="67">
        <f t="shared" si="26"/>
        <v>5.6787634408624992E-3</v>
      </c>
      <c r="AJ61" s="17" t="s">
        <v>14</v>
      </c>
      <c r="AK61" s="68">
        <f t="shared" si="27"/>
        <v>2.7360066033261174E-3</v>
      </c>
      <c r="AM61" s="69">
        <f t="shared" si="28"/>
        <v>5.6487704516425426E-4</v>
      </c>
      <c r="AN61" s="29" t="s">
        <v>14</v>
      </c>
      <c r="AO61" s="71">
        <f t="shared" si="29"/>
        <v>2.7215560953213641E-4</v>
      </c>
      <c r="AP61" s="69">
        <f t="shared" si="30"/>
        <v>4.5796479361794349E-4</v>
      </c>
      <c r="AQ61" s="29" t="s">
        <v>14</v>
      </c>
      <c r="AR61" s="71">
        <f t="shared" si="31"/>
        <v>2.2064569381662237E-4</v>
      </c>
    </row>
    <row r="62" spans="2:44" ht="21" x14ac:dyDescent="0.35">
      <c r="B62" s="5">
        <v>21</v>
      </c>
      <c r="D62" s="57">
        <v>59.762349999999998</v>
      </c>
      <c r="E62" s="57">
        <v>59.762349999999998</v>
      </c>
      <c r="F62" s="57">
        <v>59.762320000000003</v>
      </c>
      <c r="H62" s="57">
        <v>59.294490000000003</v>
      </c>
      <c r="I62" s="57">
        <v>59.294490000000003</v>
      </c>
      <c r="J62" s="57">
        <v>59.294469999999997</v>
      </c>
      <c r="L62" s="57"/>
      <c r="M62" s="57"/>
      <c r="N62" s="57"/>
      <c r="Q62" s="57">
        <f t="shared" si="21"/>
        <v>59.762339999999995</v>
      </c>
      <c r="R62" s="57">
        <f t="shared" si="20"/>
        <v>59.294483333333339</v>
      </c>
      <c r="S62" s="57">
        <f t="shared" si="22"/>
        <v>0</v>
      </c>
      <c r="U62" s="57">
        <f t="shared" si="23"/>
        <v>1.4966666666751394E-3</v>
      </c>
      <c r="V62" s="57">
        <f t="shared" si="23"/>
        <v>1.7266666666628794E-3</v>
      </c>
      <c r="W62" s="57">
        <f t="shared" si="23"/>
        <v>0</v>
      </c>
      <c r="Y62" s="62" cm="1">
        <f t="array" ref="Y62">SUMPRODUCT(1000*(U62:W62),(U62:W62&lt;&gt;0)*1) / SUM((U62:W62&lt;&gt;0)*1)</f>
        <v>1.6116666666690094</v>
      </c>
      <c r="Z62" s="11" t="s">
        <v>14</v>
      </c>
      <c r="AA62" s="65" cm="1">
        <f t="array" ref="AA62">_xlfn.STDEV.P(1000*(U62:W62))</f>
        <v>0.76552733378121152</v>
      </c>
      <c r="AB62" s="62">
        <f t="shared" si="32"/>
        <v>7.6746031746143306E-2</v>
      </c>
      <c r="AC62" s="11" t="s">
        <v>14</v>
      </c>
      <c r="AD62" s="65" cm="1">
        <f t="array" ref="AD62">_xlfn.STDEV.P(1000*(U62:W62)/B62)</f>
        <v>3.6453682561010052E-2</v>
      </c>
      <c r="AF62" s="67">
        <f t="shared" si="24"/>
        <v>0.12997311827975883</v>
      </c>
      <c r="AG62" s="17" t="s">
        <v>14</v>
      </c>
      <c r="AH62" s="68">
        <f t="shared" si="25"/>
        <v>6.1736075304936411E-2</v>
      </c>
      <c r="AI62" s="67">
        <f t="shared" si="26"/>
        <v>6.1891961085599441E-3</v>
      </c>
      <c r="AJ62" s="17" t="s">
        <v>14</v>
      </c>
      <c r="AK62" s="68">
        <f t="shared" si="27"/>
        <v>2.9398131097588751E-3</v>
      </c>
      <c r="AM62" s="69">
        <f t="shared" si="28"/>
        <v>6.4643325760284994E-4</v>
      </c>
      <c r="AN62" s="29" t="s">
        <v>14</v>
      </c>
      <c r="AO62" s="71">
        <f t="shared" si="29"/>
        <v>3.0705004849606622E-4</v>
      </c>
      <c r="AP62" s="69">
        <f t="shared" si="30"/>
        <v>4.9912871843225352E-4</v>
      </c>
      <c r="AQ62" s="29" t="s">
        <v>14</v>
      </c>
      <c r="AR62" s="71">
        <f t="shared" si="31"/>
        <v>2.3708170239990928E-4</v>
      </c>
    </row>
    <row r="63" spans="2:44" ht="21" x14ac:dyDescent="0.35">
      <c r="B63" s="5">
        <v>22</v>
      </c>
      <c r="D63" s="57">
        <v>59.762</v>
      </c>
      <c r="E63" s="57">
        <v>59.761980000000001</v>
      </c>
      <c r="F63" s="57">
        <v>59.761989999999997</v>
      </c>
      <c r="H63" s="57">
        <v>59.294089999999997</v>
      </c>
      <c r="I63" s="57">
        <v>59.294089999999997</v>
      </c>
      <c r="J63" s="57">
        <v>59.294089999999997</v>
      </c>
      <c r="L63" s="57"/>
      <c r="M63" s="57"/>
      <c r="N63" s="57"/>
      <c r="Q63" s="57">
        <f t="shared" si="21"/>
        <v>59.761989999999997</v>
      </c>
      <c r="R63" s="57">
        <f t="shared" si="20"/>
        <v>59.294090000000004</v>
      </c>
      <c r="S63" s="57">
        <f t="shared" si="22"/>
        <v>0</v>
      </c>
      <c r="U63" s="57">
        <f t="shared" si="23"/>
        <v>1.8466666666725473E-3</v>
      </c>
      <c r="V63" s="57">
        <f t="shared" si="23"/>
        <v>2.1199999999979013E-3</v>
      </c>
      <c r="W63" s="57">
        <f t="shared" si="23"/>
        <v>0</v>
      </c>
      <c r="Y63" s="62" cm="1">
        <f t="array" ref="Y63">SUMPRODUCT(1000*(U63:W63),(U63:W63&lt;&gt;0)*1) / SUM((U63:W63&lt;&gt;0)*1)</f>
        <v>1.9833333333352243</v>
      </c>
      <c r="Z63" s="11" t="s">
        <v>14</v>
      </c>
      <c r="AA63" s="65" cm="1">
        <f t="array" ref="AA63">_xlfn.STDEV.P(1000*(U63:W63))</f>
        <v>0.94158783675338942</v>
      </c>
      <c r="AB63" s="62">
        <f t="shared" si="32"/>
        <v>9.0151515151601108E-2</v>
      </c>
      <c r="AC63" s="11" t="s">
        <v>14</v>
      </c>
      <c r="AD63" s="65" cm="1">
        <f t="array" ref="AD63">_xlfn.STDEV.P(1000*(U63:W63)/B63)</f>
        <v>4.2799447125154065E-2</v>
      </c>
      <c r="AF63" s="67">
        <f t="shared" si="24"/>
        <v>0.15994623655929227</v>
      </c>
      <c r="AG63" s="17" t="s">
        <v>14</v>
      </c>
      <c r="AH63" s="68">
        <f t="shared" si="25"/>
        <v>7.5934502963983019E-2</v>
      </c>
      <c r="AI63" s="67">
        <f t="shared" si="26"/>
        <v>7.2702834799678309E-3</v>
      </c>
      <c r="AJ63" s="17" t="s">
        <v>14</v>
      </c>
      <c r="AK63" s="68">
        <f t="shared" si="27"/>
        <v>3.4515683165446827E-3</v>
      </c>
      <c r="AM63" s="69">
        <f t="shared" si="28"/>
        <v>7.9550731804240598E-4</v>
      </c>
      <c r="AN63" s="29" t="s">
        <v>14</v>
      </c>
      <c r="AO63" s="71">
        <f t="shared" si="29"/>
        <v>3.7766723431075237E-4</v>
      </c>
      <c r="AP63" s="69">
        <f t="shared" si="30"/>
        <v>5.8631318386837342E-4</v>
      </c>
      <c r="AQ63" s="29" t="s">
        <v>14</v>
      </c>
      <c r="AR63" s="71">
        <f t="shared" si="31"/>
        <v>2.7835228359231309E-4</v>
      </c>
    </row>
    <row r="64" spans="2:44" ht="21" x14ac:dyDescent="0.35">
      <c r="B64" s="5">
        <v>23</v>
      </c>
      <c r="D64" s="57">
        <v>59.761859999999999</v>
      </c>
      <c r="E64" s="57">
        <v>59.761839999999999</v>
      </c>
      <c r="F64" s="57">
        <v>59.761839999999999</v>
      </c>
      <c r="H64" s="57">
        <v>59.293799999999997</v>
      </c>
      <c r="I64" s="57">
        <v>59.293799999999997</v>
      </c>
      <c r="J64" s="57">
        <v>59.293799999999997</v>
      </c>
      <c r="L64" s="57"/>
      <c r="M64" s="57"/>
      <c r="N64" s="57"/>
      <c r="Q64" s="57">
        <f t="shared" si="21"/>
        <v>59.761846666666663</v>
      </c>
      <c r="R64" s="57">
        <f t="shared" si="20"/>
        <v>59.293799999999997</v>
      </c>
      <c r="S64" s="57">
        <f t="shared" si="22"/>
        <v>0</v>
      </c>
      <c r="U64" s="57">
        <f t="shared" si="23"/>
        <v>1.9900000000063756E-3</v>
      </c>
      <c r="V64" s="57">
        <f t="shared" si="23"/>
        <v>2.4100000000046862E-3</v>
      </c>
      <c r="W64" s="57">
        <f t="shared" si="23"/>
        <v>0</v>
      </c>
      <c r="Y64" s="62" cm="1">
        <f t="array" ref="Y64">SUMPRODUCT(1000*(U64:W64),(U64:W64&lt;&gt;0)*1) / SUM((U64:W64&lt;&gt;0)*1)</f>
        <v>2.2000000000055309</v>
      </c>
      <c r="Z64" s="11" t="s">
        <v>14</v>
      </c>
      <c r="AA64" s="65" cm="1">
        <f t="array" ref="AA64">_xlfn.STDEV.P(1000*(U64:W64))</f>
        <v>1.0511686618049108</v>
      </c>
      <c r="AB64" s="62">
        <f t="shared" si="32"/>
        <v>9.5652173913283955E-2</v>
      </c>
      <c r="AC64" s="11" t="s">
        <v>14</v>
      </c>
      <c r="AD64" s="65" cm="1">
        <f t="array" ref="AD64">_xlfn.STDEV.P(1000*(U64:W64)/B64)</f>
        <v>4.5702985295865674E-2</v>
      </c>
      <c r="AF64" s="67">
        <f t="shared" si="24"/>
        <v>0.17741935483915572</v>
      </c>
      <c r="AG64" s="17" t="s">
        <v>14</v>
      </c>
      <c r="AH64" s="68">
        <f t="shared" si="25"/>
        <v>8.4771666274589569E-2</v>
      </c>
      <c r="AI64" s="67">
        <f t="shared" si="26"/>
        <v>7.7138849930067704E-3</v>
      </c>
      <c r="AJ64" s="17" t="s">
        <v>14</v>
      </c>
      <c r="AK64" s="68">
        <f t="shared" si="27"/>
        <v>3.6857246206343282E-3</v>
      </c>
      <c r="AM64" s="69">
        <f t="shared" si="28"/>
        <v>8.8241147883833166E-4</v>
      </c>
      <c r="AN64" s="29" t="s">
        <v>14</v>
      </c>
      <c r="AO64" s="71">
        <f t="shared" si="29"/>
        <v>4.2161967880429519E-4</v>
      </c>
      <c r="AP64" s="69">
        <f t="shared" si="30"/>
        <v>6.2208749943602987E-4</v>
      </c>
      <c r="AQ64" s="29" t="s">
        <v>14</v>
      </c>
      <c r="AR64" s="71">
        <f t="shared" si="31"/>
        <v>2.9723585650276842E-4</v>
      </c>
    </row>
    <row r="65" spans="2:44" ht="21.75" thickBot="1" x14ac:dyDescent="0.4">
      <c r="B65" s="6">
        <v>24</v>
      </c>
      <c r="D65" s="58">
        <v>59.761670000000002</v>
      </c>
      <c r="E65" s="58">
        <v>59.761670000000002</v>
      </c>
      <c r="F65" s="58">
        <v>59.761670000000002</v>
      </c>
      <c r="H65" s="58">
        <v>59.293550000000003</v>
      </c>
      <c r="I65" s="58">
        <v>59.293550000000003</v>
      </c>
      <c r="J65" s="58">
        <v>59.293550000000003</v>
      </c>
      <c r="L65" s="58"/>
      <c r="M65" s="58"/>
      <c r="N65" s="58"/>
      <c r="Q65" s="58">
        <f t="shared" si="21"/>
        <v>59.761670000000002</v>
      </c>
      <c r="R65" s="58">
        <f t="shared" si="20"/>
        <v>59.293550000000003</v>
      </c>
      <c r="S65" s="58">
        <f t="shared" si="22"/>
        <v>0</v>
      </c>
      <c r="U65" s="58">
        <f t="shared" si="23"/>
        <v>2.1666666666675383E-3</v>
      </c>
      <c r="V65" s="58">
        <f t="shared" si="23"/>
        <v>2.6599999999987745E-3</v>
      </c>
      <c r="W65" s="58">
        <f t="shared" si="23"/>
        <v>0</v>
      </c>
      <c r="Y65" s="63" cm="1">
        <f t="array" ref="Y65">SUMPRODUCT(1000*(U65:W65),(U65:W65&lt;&gt;0)*1) / SUM((U65:W65&lt;&gt;0)*1)</f>
        <v>2.4133333333331564</v>
      </c>
      <c r="Z65" s="12" t="s">
        <v>14</v>
      </c>
      <c r="AA65" s="66" cm="1">
        <f t="array" ref="AA65">_xlfn.STDEV.P(1000*(U65:W65))</f>
        <v>1.1553461348693257</v>
      </c>
      <c r="AB65" s="63">
        <f t="shared" si="32"/>
        <v>0.10055555555554818</v>
      </c>
      <c r="AC65" s="12" t="s">
        <v>14</v>
      </c>
      <c r="AD65" s="66" cm="1">
        <f t="array" ref="AD65">_xlfn.STDEV.P(1000*(U65:W65)/B65)</f>
        <v>4.8139422286221895E-2</v>
      </c>
      <c r="AF65" s="74">
        <f t="shared" si="24"/>
        <v>0.19462365591396422</v>
      </c>
      <c r="AG65" s="18" t="s">
        <v>14</v>
      </c>
      <c r="AH65" s="76">
        <f t="shared" si="25"/>
        <v>9.3173075392687557E-2</v>
      </c>
      <c r="AI65" s="74">
        <f t="shared" si="26"/>
        <v>8.1093189964151751E-3</v>
      </c>
      <c r="AJ65" s="18" t="s">
        <v>14</v>
      </c>
      <c r="AK65" s="76">
        <f t="shared" si="27"/>
        <v>3.8822114746953139E-3</v>
      </c>
      <c r="AM65" s="70">
        <f t="shared" ref="AM65" si="33">AF65/$AK$2</f>
        <v>1.5695456122093887E-2</v>
      </c>
      <c r="AN65" s="38" t="s">
        <v>14</v>
      </c>
      <c r="AO65" s="72">
        <f t="shared" ref="AO65" si="34">AH65/$AK$2</f>
        <v>7.5139576929586739E-3</v>
      </c>
      <c r="AP65" s="70">
        <f t="shared" si="30"/>
        <v>6.5397733842057859E-4</v>
      </c>
      <c r="AQ65" s="38" t="s">
        <v>14</v>
      </c>
      <c r="AR65" s="72">
        <f t="shared" si="31"/>
        <v>3.1308157053994465E-4</v>
      </c>
    </row>
  </sheetData>
  <conditionalFormatting sqref="Q8:S32">
    <cfRule type="cellIs" dxfId="3" priority="4" operator="equal">
      <formula>0</formula>
    </cfRule>
  </conditionalFormatting>
  <conditionalFormatting sqref="Q41:S65">
    <cfRule type="cellIs" dxfId="2" priority="2" operator="equal">
      <formula>0</formula>
    </cfRule>
  </conditionalFormatting>
  <conditionalFormatting sqref="U9:W32">
    <cfRule type="cellIs" dxfId="1" priority="3" operator="equal">
      <formula>0</formula>
    </cfRule>
  </conditionalFormatting>
  <conditionalFormatting sqref="U42:W65">
    <cfRule type="cellIs" dxfId="0" priority="1" operator="equal">
      <formula>0</formula>
    </cfRule>
  </conditionalFormatting>
  <pageMargins left="0.7" right="0.7" top="0.75" bottom="0.75" header="0.3" footer="0.3"/>
  <pageSetup scale="73" fitToHeight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36f45ff-9570-4ca6-867a-4e7f5317ea9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401D073EF7674496DCE0D2AD2B74E2" ma:contentTypeVersion="13" ma:contentTypeDescription="Create a new document." ma:contentTypeScope="" ma:versionID="591f9cb77bb660a148b76f07359d4fb9">
  <xsd:schema xmlns:xsd="http://www.w3.org/2001/XMLSchema" xmlns:xs="http://www.w3.org/2001/XMLSchema" xmlns:p="http://schemas.microsoft.com/office/2006/metadata/properties" xmlns:ns3="336f45ff-9570-4ca6-867a-4e7f5317ea93" xmlns:ns4="fe8c08cb-c73c-454d-9d36-1da9bd8a35c6" targetNamespace="http://schemas.microsoft.com/office/2006/metadata/properties" ma:root="true" ma:fieldsID="fee515923936fadf8729a383c8821487" ns3:_="" ns4:_="">
    <xsd:import namespace="336f45ff-9570-4ca6-867a-4e7f5317ea93"/>
    <xsd:import namespace="fe8c08cb-c73c-454d-9d36-1da9bd8a35c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6f45ff-9570-4ca6-867a-4e7f5317ea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8c08cb-c73c-454d-9d36-1da9bd8a35c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42DF46-5204-480D-A893-16D48455A2EA}">
  <ds:schemaRefs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www.w3.org/XML/1998/namespace"/>
    <ds:schemaRef ds:uri="http://schemas.openxmlformats.org/package/2006/metadata/core-properties"/>
    <ds:schemaRef ds:uri="fe8c08cb-c73c-454d-9d36-1da9bd8a35c6"/>
    <ds:schemaRef ds:uri="336f45ff-9570-4ca6-867a-4e7f5317ea93"/>
  </ds:schemaRefs>
</ds:datastoreItem>
</file>

<file path=customXml/itemProps2.xml><?xml version="1.0" encoding="utf-8"?>
<ds:datastoreItem xmlns:ds="http://schemas.openxmlformats.org/officeDocument/2006/customXml" ds:itemID="{AB63A2F8-70B5-48C6-A6BD-DC5AFE83AD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6f45ff-9570-4ca6-867a-4e7f5317ea93"/>
    <ds:schemaRef ds:uri="fe8c08cb-c73c-454d-9d36-1da9bd8a35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815FCB-1365-46CF-BE2D-C528EE721B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Pradeep Kumar, Vishakh</dc:creator>
  <cp:lastModifiedBy>Pradeep Kumar, Vishakh</cp:lastModifiedBy>
  <cp:lastPrinted>2025-06-25T07:22:43Z</cp:lastPrinted>
  <dcterms:created xsi:type="dcterms:W3CDTF">2025-06-24T09:42:04Z</dcterms:created>
  <dcterms:modified xsi:type="dcterms:W3CDTF">2025-07-15T07:58:09Z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0x01010098401D073EF7674496DCE0D2AD2B74E2</vt:lpwstr>
  </property>
</Properties>
</file>